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26DE1E2D-828A-425E-B378-91377723D2D1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09" i="1" l="1"/>
  <c r="A210" i="1" s="1"/>
  <c r="A211" i="1" s="1"/>
  <c r="A212" i="1" s="1"/>
  <c r="A213" i="1" s="1"/>
  <c r="A177" i="1"/>
  <c r="A178" i="1"/>
  <c r="A179" i="1"/>
  <c r="A180" i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176" i="1"/>
  <c r="A16" i="1"/>
  <c r="A17" i="1"/>
  <c r="A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T208" i="1"/>
  <c r="T209" i="1"/>
  <c r="T210" i="1"/>
  <c r="T12" i="1"/>
  <c r="S12" i="1"/>
  <c r="T14" i="1"/>
  <c r="T15" i="1"/>
  <c r="T16" i="1"/>
  <c r="S16" i="1"/>
  <c r="T176" i="1"/>
  <c r="Q193" i="1"/>
  <c r="Q192" i="1"/>
  <c r="Q187" i="1"/>
  <c r="Q188" i="1"/>
  <c r="Q189" i="1"/>
  <c r="Q196" i="1" l="1"/>
  <c r="Q190" i="1"/>
  <c r="Q186" i="1"/>
  <c r="T175" i="1"/>
  <c r="S175" i="1"/>
  <c r="Q197" i="1"/>
  <c r="T178" i="1"/>
  <c r="T177" i="1"/>
  <c r="T205" i="1" l="1"/>
  <c r="T204" i="1"/>
  <c r="T136" i="1" l="1"/>
  <c r="T135" i="1"/>
  <c r="A208" i="1" l="1"/>
  <c r="T170" i="1"/>
  <c r="T207" i="1"/>
  <c r="T203" i="1"/>
  <c r="T179" i="1"/>
  <c r="T193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20" i="1"/>
  <c r="T119" i="1"/>
  <c r="T118" i="1"/>
  <c r="T149" i="1"/>
  <c r="T148" i="1"/>
  <c r="T147" i="1"/>
  <c r="T146" i="1"/>
  <c r="T145" i="1"/>
  <c r="T144" i="1"/>
  <c r="T143" i="1"/>
  <c r="T142" i="1"/>
  <c r="T141" i="1"/>
  <c r="T140" i="1"/>
  <c r="T139" i="1"/>
  <c r="T90" i="1"/>
  <c r="T19" i="1"/>
  <c r="T25" i="1" l="1"/>
  <c r="T113" i="1"/>
  <c r="T114" i="1"/>
  <c r="T107" i="1"/>
  <c r="T190" i="1" l="1"/>
  <c r="T197" i="1"/>
  <c r="T196" i="1" l="1"/>
  <c r="T194" i="1" l="1"/>
  <c r="T211" i="1" l="1"/>
  <c r="T133" i="1"/>
  <c r="T108" i="1"/>
  <c r="T93" i="1"/>
  <c r="T199" i="1" l="1"/>
  <c r="T200" i="1"/>
  <c r="T201" i="1"/>
  <c r="T202" i="1"/>
  <c r="T198" i="1"/>
  <c r="T195" i="1"/>
  <c r="T213" i="1" l="1"/>
  <c r="T125" i="1"/>
  <c r="T138" i="1"/>
  <c r="T137" i="1"/>
  <c r="T134" i="1"/>
  <c r="T132" i="1"/>
  <c r="T131" i="1"/>
  <c r="T130" i="1"/>
  <c r="T129" i="1"/>
  <c r="T128" i="1"/>
  <c r="T127" i="1"/>
  <c r="T126" i="1"/>
  <c r="T124" i="1"/>
  <c r="T123" i="1"/>
  <c r="T122" i="1"/>
  <c r="T121" i="1"/>
  <c r="T117" i="1"/>
  <c r="T116" i="1"/>
  <c r="T112" i="1"/>
  <c r="T115" i="1"/>
  <c r="T109" i="1"/>
  <c r="T110" i="1"/>
  <c r="T111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83" i="1"/>
  <c r="T84" i="1"/>
  <c r="T85" i="1"/>
  <c r="T86" i="1"/>
  <c r="T87" i="1"/>
  <c r="T88" i="1"/>
  <c r="T89" i="1"/>
  <c r="T91" i="1"/>
  <c r="T92" i="1"/>
  <c r="T72" i="1"/>
  <c r="T73" i="1"/>
  <c r="T74" i="1"/>
  <c r="T75" i="1"/>
  <c r="T76" i="1"/>
  <c r="T77" i="1"/>
  <c r="T78" i="1"/>
  <c r="T79" i="1"/>
  <c r="T80" i="1"/>
  <c r="T81" i="1"/>
  <c r="T82" i="1"/>
  <c r="T65" i="1"/>
  <c r="T66" i="1"/>
  <c r="T67" i="1"/>
  <c r="T68" i="1"/>
  <c r="T69" i="1"/>
  <c r="T70" i="1"/>
  <c r="T71" i="1"/>
  <c r="T18" i="1"/>
  <c r="T20" i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17" i="1"/>
  <c r="T186" i="1" l="1"/>
  <c r="T212" i="1"/>
  <c r="T192" i="1" l="1"/>
  <c r="T187" i="1" l="1"/>
  <c r="T188" i="1"/>
  <c r="T189" i="1"/>
  <c r="T180" i="1" l="1"/>
  <c r="T185" i="1" l="1"/>
  <c r="T184" i="1"/>
  <c r="T183" i="1"/>
  <c r="T182" i="1"/>
  <c r="T181" i="1"/>
  <c r="A15" i="1" l="1"/>
</calcChain>
</file>

<file path=xl/sharedStrings.xml><?xml version="1.0" encoding="utf-8"?>
<sst xmlns="http://schemas.openxmlformats.org/spreadsheetml/2006/main" count="1015" uniqueCount="352">
  <si>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</si>
  <si>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</si>
  <si>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</si>
  <si>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</si>
  <si>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</si>
  <si>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</si>
  <si>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</si>
  <si>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</si>
  <si>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</si>
  <si>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</si>
  <si>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</si>
  <si>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</si>
  <si>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</si>
  <si>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</si>
  <si>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</si>
  <si>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</si>
  <si>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</si>
  <si>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</si>
  <si>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</si>
  <si>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</si>
  <si>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</si>
  <si>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</si>
  <si>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</si>
  <si>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</si>
  <si>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</si>
  <si>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</si>
  <si>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</si>
  <si>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</si>
  <si>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</si>
  <si>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</si>
  <si>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</si>
  <si>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</si>
  <si>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</si>
  <si>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</si>
  <si>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</si>
  <si>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</si>
  <si>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</si>
  <si>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</si>
  <si>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</si>
  <si>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</si>
  <si>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</si>
  <si>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</si>
  <si>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</si>
  <si>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</si>
  <si>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</si>
  <si>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</si>
  <si>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</si>
  <si>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</si>
  <si>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</si>
  <si>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</si>
  <si>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</si>
  <si>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</si>
  <si>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</si>
  <si>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</si>
  <si>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</si>
  <si>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</si>
  <si>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</si>
  <si>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</si>
  <si>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</si>
  <si>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</si>
  <si>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</si>
  <si>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</si>
  <si>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</si>
  <si>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</si>
  <si>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</si>
  <si>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</si>
  <si>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</si>
  <si>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</si>
  <si>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</si>
  <si>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</si>
  <si>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</si>
  <si>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</si>
  <si>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</si>
  <si>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</si>
  <si>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</si>
  <si>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</si>
  <si>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</si>
  <si>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</si>
  <si>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</si>
  <si>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</si>
  <si>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</si>
  <si>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</si>
  <si>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</si>
  <si>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</si>
  <si>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</si>
  <si>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</si>
  <si>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</si>
  <si>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</si>
  <si>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</si>
  <si>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</si>
  <si>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</si>
  <si>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</si>
  <si>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№6 от 23.01.2020г.</t>
  </si>
  <si>
    <t>ООО "Мегафон Кавказ"</t>
  </si>
  <si>
    <t xml:space="preserve">бензин </t>
  </si>
  <si>
    <t>дизтопливо</t>
  </si>
  <si>
    <t>почтовые услуги</t>
  </si>
  <si>
    <t>ФГУП "Почта России"</t>
  </si>
  <si>
    <t>0</t>
  </si>
  <si>
    <t>кВт</t>
  </si>
  <si>
    <t>№34 от 01.01.2020г.</t>
  </si>
  <si>
    <t>ООО "Лукойл-Югнефтепродукт"</t>
  </si>
  <si>
    <t>№6 от 01.06.2020г.</t>
  </si>
  <si>
    <t>услуги по обращению с ТКО</t>
  </si>
  <si>
    <t>АО "Крайжилкомресурс"</t>
  </si>
  <si>
    <t>№юл-280 от 29.04.2020г.</t>
  </si>
  <si>
    <t>м/час</t>
  </si>
  <si>
    <t>ИП Беляшев А.Н.</t>
  </si>
  <si>
    <t>№22-20/04-5 от 01.06.2020г.</t>
  </si>
  <si>
    <t>услуги спецтехники - экскаватора для выполнения текущего ремонта г/пр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</si>
  <si>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август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</si>
  <si>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профнастил</t>
  </si>
  <si>
    <t>лист</t>
  </si>
  <si>
    <t>ИП Лила И.А.</t>
  </si>
  <si>
    <t>товарный чек б/н  от 18.08.2020г.</t>
  </si>
  <si>
    <t>саморез</t>
  </si>
  <si>
    <t>ИП Азаров В.А.</t>
  </si>
  <si>
    <t>кассовый чек №00011 от 18.08.2020г.</t>
  </si>
  <si>
    <t>навесы точеные 30*140</t>
  </si>
  <si>
    <t>товарный чек  №35079 от 14.08.2020г.</t>
  </si>
  <si>
    <t>труба профильная 50*25*17</t>
  </si>
  <si>
    <t>п/м</t>
  </si>
  <si>
    <t>сетка сварная</t>
  </si>
  <si>
    <t xml:space="preserve">м </t>
  </si>
  <si>
    <t>товарный чек  №35073 от 14.08.2020г.</t>
  </si>
  <si>
    <t>валик 240 мм</t>
  </si>
  <si>
    <t>валик 180мм</t>
  </si>
  <si>
    <t>кисть 50мм</t>
  </si>
  <si>
    <t>дихлофос</t>
  </si>
  <si>
    <t>магазин "Мастерок"</t>
  </si>
  <si>
    <t>товарный чек б/н от 11.08.2020г.</t>
  </si>
  <si>
    <t>валик 180 мм</t>
  </si>
  <si>
    <t>ванночка малярная</t>
  </si>
  <si>
    <t>полотно нажовочное</t>
  </si>
  <si>
    <t>степлер №24</t>
  </si>
  <si>
    <t>закладка с клеевым краем</t>
  </si>
  <si>
    <t>корректирующая лента</t>
  </si>
  <si>
    <t>резинка для денег</t>
  </si>
  <si>
    <t>бумага с клеевым краем</t>
  </si>
  <si>
    <t>ручка шариковая</t>
  </si>
  <si>
    <t>набор шар. Ручек</t>
  </si>
  <si>
    <t>ООО ТД Эльбрус</t>
  </si>
  <si>
    <t>кассовый чек №35 от 12.08.2020г.</t>
  </si>
  <si>
    <t>товарный чек б/н от 10.08.2020г.</t>
  </si>
  <si>
    <t>светильник</t>
  </si>
  <si>
    <t>песок</t>
  </si>
  <si>
    <t>м3</t>
  </si>
  <si>
    <t>ИП Кривоносов А.И</t>
  </si>
  <si>
    <t>товарный чек б/н от 18.08.2020г.</t>
  </si>
  <si>
    <t>ООО "М-Графика"</t>
  </si>
  <si>
    <t>скотч</t>
  </si>
  <si>
    <t>болгарка</t>
  </si>
  <si>
    <t>ИП Овчаренко Н.Б.</t>
  </si>
  <si>
    <t>товарный чек №5 от 18.08.2020г.</t>
  </si>
  <si>
    <t>товарный чек б/н от 17.08.2020г.</t>
  </si>
  <si>
    <t>свечи</t>
  </si>
  <si>
    <t>бронепровода</t>
  </si>
  <si>
    <t>ИП Депельян С.Н.</t>
  </si>
  <si>
    <t>счетчик газа BK-G6 T</t>
  </si>
  <si>
    <t>ИП Зинченко Н.Г.</t>
  </si>
  <si>
    <t>товарный чек б/н от 14.08.2020г.</t>
  </si>
  <si>
    <t>кран букса</t>
  </si>
  <si>
    <t>ООО "Серебряный ключ"</t>
  </si>
  <si>
    <t>кассовый чек №423 от 03.08.2020г.</t>
  </si>
  <si>
    <t>щетка по металлу</t>
  </si>
  <si>
    <t>ИП Тахмазян С.С.</t>
  </si>
  <si>
    <t>кассовый чек б/н от 06.08.2020г.</t>
  </si>
  <si>
    <t>ключ комбинированный</t>
  </si>
  <si>
    <t>отвертка зубр</t>
  </si>
  <si>
    <t>отвертка fusion</t>
  </si>
  <si>
    <t>Лила И.А.</t>
  </si>
  <si>
    <t>товарный чек №32510 от 03.08.2020г.</t>
  </si>
  <si>
    <t>присадка</t>
  </si>
  <si>
    <t>ИП Павлов Е.А.</t>
  </si>
  <si>
    <t>товарный чек №52 от 11.08.2020г.</t>
  </si>
  <si>
    <t>гравий</t>
  </si>
  <si>
    <t>товарный чек б/н от 12.08.2020г.</t>
  </si>
  <si>
    <t>товарный чек  б/н от 12.08.2020г.</t>
  </si>
  <si>
    <t>товарный чек №2 от 07.08.2020г.</t>
  </si>
  <si>
    <t>товарный чек №3 от 07.08.2020г.</t>
  </si>
  <si>
    <t>товарный чек №2 от 10.08.2020г.</t>
  </si>
  <si>
    <t>товарный чек №1 от 07.08.2020г.</t>
  </si>
  <si>
    <t>товарный чек №3 от 10.08.2020г.</t>
  </si>
  <si>
    <t>товарный чек №5 от 10.08.2020г.</t>
  </si>
  <si>
    <t>леска</t>
  </si>
  <si>
    <t>м</t>
  </si>
  <si>
    <t>товарный чек б/н от 06.08.2020г.</t>
  </si>
  <si>
    <t>товарный чек №3 от 06.08.2020г.</t>
  </si>
  <si>
    <t>товарный чек №4 от 06.08.2020г.</t>
  </si>
  <si>
    <t>товарный чек №5 от 06.08.2020г.</t>
  </si>
  <si>
    <t>товарный чек №6 от 06.08.2020г.</t>
  </si>
  <si>
    <t>товарный чек №7 от 06.08.2020г.</t>
  </si>
  <si>
    <t>товарный чек №8 от 06.08.2020г.</t>
  </si>
  <si>
    <t>товарный чек №9 от 06.08.2020г.</t>
  </si>
  <si>
    <t>товарный чек №11 от 06.08.2020г.</t>
  </si>
  <si>
    <t>краска аэрозоль</t>
  </si>
  <si>
    <t>ИП Петросян Ю.П.</t>
  </si>
  <si>
    <t>товарный чек №1 от 05.08.2020г.</t>
  </si>
  <si>
    <t>рем. комплект двигателя хонда</t>
  </si>
  <si>
    <t>товарный чек №2 от 05.08.2020г.</t>
  </si>
  <si>
    <t>товарный чек №6 от 05.08.2020г.</t>
  </si>
  <si>
    <t>товарный чек №4 от 05.08.2020г.</t>
  </si>
  <si>
    <t>товарный чек №5 от 05.08.2020г.</t>
  </si>
  <si>
    <t>товарный чек №3 от 05.08.2020г.</t>
  </si>
  <si>
    <t>товарный чек №7 от 05.08.2020г.</t>
  </si>
  <si>
    <t>товарный чек б/н от 26.08.2020г.</t>
  </si>
  <si>
    <t>товарный чек б/н от 25.08.2020г.</t>
  </si>
  <si>
    <t>перчатки х/б</t>
  </si>
  <si>
    <t>пар</t>
  </si>
  <si>
    <t>перчатки х/б прорезин.</t>
  </si>
  <si>
    <t>рукавицы брезентовые</t>
  </si>
  <si>
    <t>товарный чек б/н от 24.08.2020г.</t>
  </si>
  <si>
    <t>стартер</t>
  </si>
  <si>
    <t>грунт эмаль 1,9</t>
  </si>
  <si>
    <t>грунт эмаль 0,9</t>
  </si>
  <si>
    <t>кг</t>
  </si>
  <si>
    <t>товарный чек б/н от 21.08.2020г.</t>
  </si>
  <si>
    <t>товарный чек №55 от 19.08.2020г.</t>
  </si>
  <si>
    <t>ИП Фролов А.В.</t>
  </si>
  <si>
    <t>пистолет поливочный</t>
  </si>
  <si>
    <t>товарный чек б/н от 20.08.2020г.</t>
  </si>
  <si>
    <t>ИП Смирнов А.А.</t>
  </si>
  <si>
    <t>кассовый чек № 20 от 04.08.2020г.</t>
  </si>
  <si>
    <t>масло моторное</t>
  </si>
  <si>
    <t>антифриз</t>
  </si>
  <si>
    <t>фильтр масляный</t>
  </si>
  <si>
    <t>фильтрующий элемент очистки воздуха</t>
  </si>
  <si>
    <t>герметик</t>
  </si>
  <si>
    <t>тормозной цилиндр</t>
  </si>
  <si>
    <t>насос водяной</t>
  </si>
  <si>
    <t>шпилька крепления</t>
  </si>
  <si>
    <t>шкив ремня</t>
  </si>
  <si>
    <t>ремень</t>
  </si>
  <si>
    <t>ИП Николаенко М.И.</t>
  </si>
  <si>
    <t>товарный чек №12 от 04.08.2020г.</t>
  </si>
  <si>
    <t>товарный чек №8 от 04.08.2020г.</t>
  </si>
  <si>
    <t>товарный чек №14 от 04.08.2020г.</t>
  </si>
  <si>
    <t>товарный чек №13 от 04.08.2020г.</t>
  </si>
  <si>
    <t>товарный чек №4 от 03.08.2020г.</t>
  </si>
  <si>
    <t>товарный чек №3 от 03.08.2020г.</t>
  </si>
  <si>
    <t>товарный чек №2 от 03.08.2020г.</t>
  </si>
  <si>
    <t>товарный чек №1 от 03.08.2020г.</t>
  </si>
  <si>
    <t xml:space="preserve">рем. комплект двигателя  </t>
  </si>
  <si>
    <t>шайба д12</t>
  </si>
  <si>
    <t>шайба14</t>
  </si>
  <si>
    <t>шайба18</t>
  </si>
  <si>
    <t>гайка 16</t>
  </si>
  <si>
    <t>диск 115*1,6</t>
  </si>
  <si>
    <t>лист асбеста</t>
  </si>
  <si>
    <t>договор поставки №104 от 05.08.2020г.</t>
  </si>
  <si>
    <t>Кран 11Б27п10  Д-15 газ.(3-х ход)</t>
  </si>
  <si>
    <t>манометр ТМ-510Р 00  (0,6мра)</t>
  </si>
  <si>
    <t>Кран 11Б27п4 Д-15 газ.(Гродно)Беларусь</t>
  </si>
  <si>
    <t>мановакууметр двухтрубный 3000Па</t>
  </si>
  <si>
    <t>ООО " Юг Газ-Сервис "</t>
  </si>
  <si>
    <t>лента Литкор всесезон.</t>
  </si>
  <si>
    <t>проволока сварочн св 0,8а</t>
  </si>
  <si>
    <t xml:space="preserve">ООО "М-Графика" </t>
  </si>
  <si>
    <t>путевые листы</t>
  </si>
  <si>
    <t>договор продажи № А-47 от 05.08.2020г.</t>
  </si>
  <si>
    <t>договор продажи № А-48 от 06.08.2020г.</t>
  </si>
  <si>
    <t>договор продажи № А-52 от 19.08.2020г.</t>
  </si>
  <si>
    <t>договор №1504 от 20.08.2020г.</t>
  </si>
  <si>
    <t>договор №113 от 11.08.2020г.</t>
  </si>
  <si>
    <t>маска сварщика Хамелион -200</t>
  </si>
  <si>
    <t>мыло жидкое</t>
  </si>
  <si>
    <t>наклейка</t>
  </si>
  <si>
    <t>труба вус д57*3,5 (9,5)</t>
  </si>
  <si>
    <t xml:space="preserve">ОА Предприятие Усть-Лабинскрайгаз </t>
  </si>
  <si>
    <t>договор №1532 от 27.08.2020г.</t>
  </si>
  <si>
    <t>договор №92 от 14.08.2020г.</t>
  </si>
  <si>
    <t>труба д25*3,2</t>
  </si>
  <si>
    <t>договор №110 от 03.08.2020г.</t>
  </si>
  <si>
    <t>шланговый дыхательный аппарат бриз-0303 пш-10б, пояс предохранительный со стропом</t>
  </si>
  <si>
    <t>ООО "КПП-противопожарное"</t>
  </si>
  <si>
    <t>аккумулятор  6 ст-60 аз</t>
  </si>
  <si>
    <t>договор б/н от 21.08.2020г.</t>
  </si>
  <si>
    <t>ИП Давьялов Вадим Борисовис</t>
  </si>
  <si>
    <t>трос газа</t>
  </si>
  <si>
    <t>генератор ваз</t>
  </si>
  <si>
    <t>пыльник сцепления</t>
  </si>
  <si>
    <t>рулевая трапеция</t>
  </si>
  <si>
    <t>подшипник рулевого вала</t>
  </si>
  <si>
    <t>конверты</t>
  </si>
  <si>
    <t>кассовый чек №61 от 01.08.2020г.</t>
  </si>
  <si>
    <t>тонер НР 1005</t>
  </si>
  <si>
    <t>ИП Карасько А.В</t>
  </si>
  <si>
    <t>тонер НР 1010</t>
  </si>
  <si>
    <t>кассовый чек №3 от 06.08.2020г.</t>
  </si>
  <si>
    <t>договор №11 от 01.08.2020г.</t>
  </si>
  <si>
    <t>договор №12 от 17.08.2020г.</t>
  </si>
  <si>
    <t>ацетилен</t>
  </si>
  <si>
    <t>ООО "Провизия"</t>
  </si>
  <si>
    <t>договор №47 от 10.08.2020г.</t>
  </si>
  <si>
    <t>договор №40 от 31.07.2020</t>
  </si>
  <si>
    <t>кислород</t>
  </si>
  <si>
    <t>бензин АИ92</t>
  </si>
  <si>
    <t>ИП Щербина А.Г.</t>
  </si>
  <si>
    <t>кассовый чек № 44 от 21.08.2020г.</t>
  </si>
  <si>
    <t>кассовый чек № 27 от 31.08.2020г.</t>
  </si>
  <si>
    <t>кассовый чек № 2 от 31.08.2020г.</t>
  </si>
  <si>
    <t>кассовый чек № 26 от 17.08.2020г.</t>
  </si>
  <si>
    <t>ПАО "НК "Роснефть"КН АЗС 96</t>
  </si>
  <si>
    <t>кассовый чек № 45176 от 25.08.2020г.</t>
  </si>
  <si>
    <t>кассовый чек № 8 от 19.08.2020г.</t>
  </si>
  <si>
    <t>кассовый чек № 72 от 27.08.2020г.</t>
  </si>
  <si>
    <t>лопата совковая</t>
  </si>
  <si>
    <t>лопата подборная с черенком</t>
  </si>
  <si>
    <t>ручка для щеток</t>
  </si>
  <si>
    <t>метла</t>
  </si>
  <si>
    <t>саморез кровельный</t>
  </si>
  <si>
    <t>стремянка 3 ступ.</t>
  </si>
  <si>
    <t>швабра пвх</t>
  </si>
  <si>
    <t>кассовый чек №2256от 10.08.2020г.</t>
  </si>
  <si>
    <t>кассовый чек №8110 от 28.08.2020г.</t>
  </si>
  <si>
    <t>ООО "Газпромнефть-Центр"</t>
  </si>
  <si>
    <t>кассовый чек №630 от 22.08.2020г.</t>
  </si>
  <si>
    <t>товарный чек № б/н от 31.08.2020г.</t>
  </si>
  <si>
    <t>товарный чек № б/н от 17.08.2020г.</t>
  </si>
  <si>
    <t>товарный чек № б/н от 11.08.2020г.</t>
  </si>
  <si>
    <t>№124-20/04-5 от 20.07.2020г.</t>
  </si>
  <si>
    <t>№131-20/04-5 от 03.08.2020г.</t>
  </si>
  <si>
    <t>поверка средств мзмерения</t>
  </si>
  <si>
    <t>ИП Кривовяз К.М.</t>
  </si>
  <si>
    <t>№б/н от 03.08.2020г.</t>
  </si>
  <si>
    <t>размещение объявления</t>
  </si>
  <si>
    <t>ООО "Редакция газеты "Вестник предгорья"</t>
  </si>
  <si>
    <t>№ 64 от 14.08.2020г.</t>
  </si>
  <si>
    <t>ФБУ "Краснодарский ЦСМ"</t>
  </si>
  <si>
    <t>№01-905/П/К/Р/С от 22.06.2020г.</t>
  </si>
  <si>
    <t>утилизация отходов (ламп, масел, резины, нефтепродуктов)</t>
  </si>
  <si>
    <t>ООО Агентство "Ртутная безопасность"</t>
  </si>
  <si>
    <t>№б/н от 13.08.2020г.</t>
  </si>
  <si>
    <t>ООО "Кубаньэкопром"</t>
  </si>
  <si>
    <t>№71 от 10.03.2020г.</t>
  </si>
  <si>
    <t>проведение анализа сточных вод ливневой канализации</t>
  </si>
  <si>
    <t>ООО "Майкопский учебно-курсовой комбинат"</t>
  </si>
  <si>
    <t>№416 от 26.08.2020г.</t>
  </si>
  <si>
    <t>обучение по охране труда</t>
  </si>
  <si>
    <t>обучение по программе пожарно-технический минимум</t>
  </si>
  <si>
    <t>финансовая услуга лизинга транспортного средства ГАЗ модель A21R35 Европлатформа</t>
  </si>
  <si>
    <t>ООО "Балтийский лизинг"</t>
  </si>
  <si>
    <t>№479/20-КРС от 20.08.2020г.</t>
  </si>
  <si>
    <t>переход 48,3*4*42,4*3</t>
  </si>
  <si>
    <t>договор продажи № А-55 от 20.08.2020г.</t>
  </si>
  <si>
    <t>переход 108*4*89*3,5</t>
  </si>
  <si>
    <t>№132-20/04-5 от 13.08.2020г.</t>
  </si>
  <si>
    <t>№134-20/04-5 от 24.08.2020г.</t>
  </si>
  <si>
    <t>плата за негативное воздействие на работу цетральной системы водоотведения</t>
  </si>
  <si>
    <t>№42-219/П/Р от 18.05.2020г.</t>
  </si>
  <si>
    <t>№-27-20/08 от 01.08.2020г.</t>
  </si>
  <si>
    <t>№-26-20/08 от 01.08.2020г.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</si>
</sst>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0" fontId="9" fillId="0" borderId="0" xfId="0" applyFont="1"/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6" fillId="2" borderId="13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0" fontId="6" fillId="0" borderId="13" xfId="0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49" fontId="4" fillId="0" borderId="13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vertical="top"/>
    </xf>
    <xf numFmtId="0" fontId="4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 wrapText="1"/>
    </xf>
    <xf numFmtId="1" fontId="0" fillId="0" borderId="13" xfId="0" applyNumberFormat="1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167" fontId="0" fillId="0" borderId="13" xfId="0" applyNumberFormat="1" applyFill="1" applyBorder="1" applyAlignment="1">
      <alignment vertical="top"/>
    </xf>
    <xf numFmtId="1" fontId="0" fillId="0" borderId="13" xfId="0" applyNumberFormat="1" applyFill="1" applyBorder="1" applyAlignment="1">
      <alignment vertical="top"/>
    </xf>
    <xf numFmtId="0" fontId="0" fillId="0" borderId="0" xfId="0" applyFill="1"/>
    <xf numFmtId="14" fontId="4" fillId="0" borderId="13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horizontal="left" vertical="top" wrapText="1"/>
    </xf>
    <xf numFmtId="164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 wrapText="1"/>
    </xf>
    <xf numFmtId="165" fontId="9" fillId="4" borderId="13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135" zoomScale="120" zoomScaleNormal="120" workbookViewId="0">
      <selection activeCell="C214" sqref="C214"/>
    </sheetView>
  </sheetViews>
  <sheetFormatPr defaultRowHeight="15" x14ac:dyDescent="0.25"/>
  <cols>
    <col min="1" max="1" width="10.85546875" style="63" bestFit="1" customWidth="1"/>
    <col min="2" max="2" width="10" style="28" customWidth="1"/>
    <col min="3" max="4" width="4" style="29" customWidth="1"/>
    <col min="5" max="5" width="3.28515625" style="29" customWidth="1"/>
    <col min="6" max="6" width="3.5703125" style="29" customWidth="1"/>
    <col min="7" max="7" width="3.42578125" style="29" customWidth="1"/>
    <col min="8" max="8" width="4" style="29" customWidth="1"/>
    <col min="9" max="9" width="4.7109375" style="29" customWidth="1"/>
    <col min="10" max="10" width="4" style="29" customWidth="1"/>
    <col min="11" max="11" width="5.42578125" style="29" customWidth="1"/>
    <col min="12" max="12" width="3.7109375" style="29" customWidth="1"/>
    <col min="13" max="13" width="9.85546875" style="29" customWidth="1"/>
    <col min="14" max="14" width="18.28515625" style="29" customWidth="1"/>
    <col min="15" max="15" width="12.5703125" style="29" customWidth="1"/>
    <col min="16" max="16" width="37.7109375" style="7" customWidth="1"/>
    <col min="17" max="17" width="13.28515625" style="7" customWidth="1"/>
    <col min="18" max="18" width="9.140625" style="7"/>
    <col min="19" max="19" width="9.5703125" style="7" bestFit="1" customWidth="1"/>
    <col min="20" max="20" width="14.28515625" style="7" customWidth="1"/>
    <col min="21" max="21" width="41" style="7" customWidth="1"/>
    <col min="22" max="22" width="43.28515625" style="7" customWidth="1"/>
  </cols>
  <sheetData>
    <row r="1" spans="1:22" ht="27" customHeight="1" x14ac:dyDescent="0.25">
      <c r="T1" s="73" t="s">
        <v>58</v>
      </c>
      <c r="U1" s="73"/>
      <c r="V1" s="73"/>
    </row>
    <row r="2" spans="1:22" ht="31.5" customHeight="1" x14ac:dyDescent="0.25">
      <c r="A2" s="74" t="s">
        <v>110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</row>
    <row r="3" spans="1:22" ht="15.75" thickBot="1" x14ac:dyDescent="0.3"/>
    <row r="4" spans="1:22" ht="46.5" customHeight="1" thickBot="1" x14ac:dyDescent="0.3">
      <c r="A4" s="79" t="s">
        <v>0</v>
      </c>
      <c r="B4" s="85" t="s">
        <v>18</v>
      </c>
      <c r="C4" s="82" t="s">
        <v>1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94" t="s">
        <v>2</v>
      </c>
      <c r="Q4" s="76" t="s">
        <v>27</v>
      </c>
      <c r="R4" s="76" t="s">
        <v>3</v>
      </c>
      <c r="S4" s="76" t="s">
        <v>28</v>
      </c>
      <c r="T4" s="76" t="s">
        <v>29</v>
      </c>
      <c r="U4" s="76" t="s">
        <v>30</v>
      </c>
      <c r="V4" s="76" t="s">
        <v>4</v>
      </c>
    </row>
    <row r="5" spans="1:22" ht="24.75" customHeight="1" thickBot="1" x14ac:dyDescent="0.3">
      <c r="A5" s="80"/>
      <c r="B5" s="86"/>
      <c r="C5" s="82" t="s">
        <v>5</v>
      </c>
      <c r="D5" s="83"/>
      <c r="E5" s="83"/>
      <c r="F5" s="83"/>
      <c r="G5" s="83"/>
      <c r="H5" s="83"/>
      <c r="I5" s="83"/>
      <c r="J5" s="83"/>
      <c r="K5" s="83"/>
      <c r="L5" s="83"/>
      <c r="M5" s="84"/>
      <c r="N5" s="88" t="s">
        <v>57</v>
      </c>
      <c r="O5" s="90"/>
      <c r="P5" s="95"/>
      <c r="Q5" s="78"/>
      <c r="R5" s="78"/>
      <c r="S5" s="78"/>
      <c r="T5" s="78"/>
      <c r="U5" s="78"/>
      <c r="V5" s="78"/>
    </row>
    <row r="6" spans="1:22" ht="24.75" customHeight="1" thickBot="1" x14ac:dyDescent="0.3">
      <c r="A6" s="80"/>
      <c r="B6" s="86"/>
      <c r="C6" s="82" t="s">
        <v>7</v>
      </c>
      <c r="D6" s="83"/>
      <c r="E6" s="83"/>
      <c r="F6" s="83"/>
      <c r="G6" s="83"/>
      <c r="H6" s="83"/>
      <c r="I6" s="83"/>
      <c r="J6" s="83"/>
      <c r="K6" s="83"/>
      <c r="L6" s="84"/>
      <c r="M6" s="97" t="s">
        <v>25</v>
      </c>
      <c r="N6" s="91" t="s">
        <v>6</v>
      </c>
      <c r="O6" s="93"/>
      <c r="P6" s="95"/>
      <c r="Q6" s="78"/>
      <c r="R6" s="78"/>
      <c r="S6" s="78"/>
      <c r="T6" s="78"/>
      <c r="U6" s="78"/>
      <c r="V6" s="78"/>
    </row>
    <row r="7" spans="1:22" ht="15.75" customHeight="1" x14ac:dyDescent="0.25">
      <c r="A7" s="80"/>
      <c r="B7" s="86"/>
      <c r="C7" s="88" t="s">
        <v>8</v>
      </c>
      <c r="D7" s="89"/>
      <c r="E7" s="90"/>
      <c r="F7" s="88" t="s">
        <v>9</v>
      </c>
      <c r="G7" s="89"/>
      <c r="H7" s="90"/>
      <c r="I7" s="88" t="s">
        <v>10</v>
      </c>
      <c r="J7" s="90"/>
      <c r="K7" s="88" t="s">
        <v>10</v>
      </c>
      <c r="L7" s="90"/>
      <c r="M7" s="98"/>
      <c r="N7" s="76" t="s">
        <v>26</v>
      </c>
      <c r="O7" s="76" t="s">
        <v>13</v>
      </c>
      <c r="P7" s="95"/>
      <c r="Q7" s="78"/>
      <c r="R7" s="78"/>
      <c r="S7" s="78"/>
      <c r="T7" s="78"/>
      <c r="U7" s="78"/>
      <c r="V7" s="78"/>
    </row>
    <row r="8" spans="1:22" ht="27" customHeight="1" thickBot="1" x14ac:dyDescent="0.3">
      <c r="A8" s="80"/>
      <c r="B8" s="86"/>
      <c r="C8" s="91"/>
      <c r="D8" s="92"/>
      <c r="E8" s="93"/>
      <c r="F8" s="91"/>
      <c r="G8" s="92"/>
      <c r="H8" s="93"/>
      <c r="I8" s="91" t="s">
        <v>11</v>
      </c>
      <c r="J8" s="93"/>
      <c r="K8" s="91" t="s">
        <v>12</v>
      </c>
      <c r="L8" s="93"/>
      <c r="M8" s="98"/>
      <c r="N8" s="78"/>
      <c r="O8" s="78"/>
      <c r="P8" s="95"/>
      <c r="Q8" s="78"/>
      <c r="R8" s="78"/>
      <c r="S8" s="78"/>
      <c r="T8" s="78"/>
      <c r="U8" s="78"/>
      <c r="V8" s="78"/>
    </row>
    <row r="9" spans="1:22" ht="24.75" customHeight="1" x14ac:dyDescent="0.25">
      <c r="A9" s="80"/>
      <c r="B9" s="86"/>
      <c r="C9" s="76" t="s">
        <v>14</v>
      </c>
      <c r="D9" s="76" t="s">
        <v>19</v>
      </c>
      <c r="E9" s="76" t="s">
        <v>15</v>
      </c>
      <c r="F9" s="76" t="s">
        <v>16</v>
      </c>
      <c r="G9" s="76" t="s">
        <v>20</v>
      </c>
      <c r="H9" s="76" t="s">
        <v>17</v>
      </c>
      <c r="I9" s="76" t="s">
        <v>21</v>
      </c>
      <c r="J9" s="76" t="s">
        <v>22</v>
      </c>
      <c r="K9" s="76" t="s">
        <v>23</v>
      </c>
      <c r="L9" s="76" t="s">
        <v>24</v>
      </c>
      <c r="M9" s="98"/>
      <c r="N9" s="78"/>
      <c r="O9" s="78"/>
      <c r="P9" s="95"/>
      <c r="Q9" s="78"/>
      <c r="R9" s="78"/>
      <c r="S9" s="78"/>
      <c r="T9" s="78"/>
      <c r="U9" s="78"/>
      <c r="V9" s="78"/>
    </row>
    <row r="10" spans="1:22" ht="186.75" customHeight="1" thickBot="1" x14ac:dyDescent="0.3">
      <c r="A10" s="81"/>
      <c r="B10" s="8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99"/>
      <c r="N10" s="77"/>
      <c r="O10" s="77"/>
      <c r="P10" s="96"/>
      <c r="Q10" s="77"/>
      <c r="R10" s="77"/>
      <c r="S10" s="77"/>
      <c r="T10" s="77"/>
      <c r="U10" s="77"/>
      <c r="V10" s="77"/>
    </row>
    <row r="11" spans="1:22" s="42" customFormat="1" x14ac:dyDescent="0.25">
      <c r="A11" s="38">
        <v>1</v>
      </c>
      <c r="B11" s="39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1">
        <v>16</v>
      </c>
      <c r="Q11" s="40">
        <v>17</v>
      </c>
      <c r="R11" s="40">
        <v>18</v>
      </c>
      <c r="S11" s="40">
        <v>19</v>
      </c>
      <c r="T11" s="40">
        <v>20</v>
      </c>
      <c r="U11" s="40">
        <v>21</v>
      </c>
      <c r="V11" s="40">
        <v>22</v>
      </c>
    </row>
    <row r="12" spans="1:22" x14ac:dyDescent="0.25">
      <c r="A12" s="5">
        <v>1</v>
      </c>
      <c r="B12" s="30">
        <v>44074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2" t="s">
        <v>56</v>
      </c>
      <c r="O12" s="25">
        <v>0</v>
      </c>
      <c r="P12" s="24" t="s">
        <v>36</v>
      </c>
      <c r="Q12" s="23">
        <v>1.038E-2</v>
      </c>
      <c r="R12" s="43" t="s">
        <v>99</v>
      </c>
      <c r="S12" s="44">
        <f>2346+2801</f>
        <v>5147</v>
      </c>
      <c r="T12" s="23">
        <f>Q12*S12</f>
        <v>53.42586</v>
      </c>
      <c r="U12" s="8" t="s">
        <v>59</v>
      </c>
      <c r="V12" s="8" t="s">
        <v>60</v>
      </c>
    </row>
    <row r="13" spans="1:22" x14ac:dyDescent="0.25">
      <c r="A13" s="5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5"/>
      <c r="O13" s="35"/>
      <c r="P13" s="27" t="s">
        <v>42</v>
      </c>
      <c r="Q13" s="12"/>
      <c r="R13" s="15"/>
      <c r="S13" s="15"/>
      <c r="T13" s="12"/>
      <c r="U13" s="15"/>
      <c r="V13" s="15"/>
    </row>
    <row r="14" spans="1:22" ht="33" customHeight="1" x14ac:dyDescent="0.25">
      <c r="A14" s="5">
        <v>2</v>
      </c>
      <c r="B14" s="30">
        <v>44074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2" t="s">
        <v>56</v>
      </c>
      <c r="O14" s="37">
        <v>0</v>
      </c>
      <c r="P14" s="11" t="s">
        <v>71</v>
      </c>
      <c r="Q14" s="23">
        <v>6.4872399999999999</v>
      </c>
      <c r="R14" s="9" t="s">
        <v>69</v>
      </c>
      <c r="S14" s="44">
        <v>12.827999999999999</v>
      </c>
      <c r="T14" s="47">
        <f t="shared" ref="T14:T16" si="0">Q14*S14</f>
        <v>83.218314719999995</v>
      </c>
      <c r="U14" s="2" t="s">
        <v>72</v>
      </c>
      <c r="V14" s="2" t="s">
        <v>73</v>
      </c>
    </row>
    <row r="15" spans="1:22" ht="32.25" customHeight="1" x14ac:dyDescent="0.25">
      <c r="A15" s="5">
        <f>1+A14</f>
        <v>3</v>
      </c>
      <c r="B15" s="30">
        <v>44074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2" t="s">
        <v>56</v>
      </c>
      <c r="O15" s="37">
        <v>0</v>
      </c>
      <c r="P15" s="11" t="s">
        <v>70</v>
      </c>
      <c r="Q15" s="23">
        <v>6.4872399999999999</v>
      </c>
      <c r="R15" s="9" t="s">
        <v>69</v>
      </c>
      <c r="S15" s="44">
        <v>0</v>
      </c>
      <c r="T15" s="47">
        <f t="shared" si="0"/>
        <v>0</v>
      </c>
      <c r="U15" s="2" t="s">
        <v>72</v>
      </c>
      <c r="V15" s="2" t="s">
        <v>74</v>
      </c>
    </row>
    <row r="16" spans="1:22" ht="29.25" customHeight="1" x14ac:dyDescent="0.25">
      <c r="A16" s="5">
        <f t="shared" ref="A16:A79" si="1">1+A15</f>
        <v>4</v>
      </c>
      <c r="B16" s="30">
        <v>44074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2" t="s">
        <v>56</v>
      </c>
      <c r="O16" s="37">
        <v>0</v>
      </c>
      <c r="P16" s="11" t="s">
        <v>31</v>
      </c>
      <c r="Q16" s="3">
        <v>3.2140000000000002E-2</v>
      </c>
      <c r="R16" s="5" t="s">
        <v>51</v>
      </c>
      <c r="S16" s="44">
        <f>14+28</f>
        <v>42</v>
      </c>
      <c r="T16" s="47">
        <f t="shared" si="0"/>
        <v>1.3498800000000002</v>
      </c>
      <c r="U16" s="2" t="s">
        <v>50</v>
      </c>
      <c r="V16" s="6" t="s">
        <v>92</v>
      </c>
    </row>
    <row r="17" spans="1:22" ht="21.75" customHeight="1" x14ac:dyDescent="0.25">
      <c r="A17" s="5">
        <f t="shared" si="1"/>
        <v>5</v>
      </c>
      <c r="B17" s="30">
        <v>44061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2" t="s">
        <v>56</v>
      </c>
      <c r="O17" s="37">
        <v>0</v>
      </c>
      <c r="P17" s="11" t="s">
        <v>111</v>
      </c>
      <c r="Q17" s="3">
        <v>0.59499999999999997</v>
      </c>
      <c r="R17" s="5" t="s">
        <v>112</v>
      </c>
      <c r="S17" s="43">
        <v>36</v>
      </c>
      <c r="T17" s="47">
        <f>Q17*S17</f>
        <v>21.419999999999998</v>
      </c>
      <c r="U17" s="2" t="s">
        <v>113</v>
      </c>
      <c r="V17" s="6" t="s">
        <v>114</v>
      </c>
    </row>
    <row r="18" spans="1:22" ht="18.75" customHeight="1" x14ac:dyDescent="0.25">
      <c r="A18" s="5">
        <f t="shared" si="1"/>
        <v>6</v>
      </c>
      <c r="B18" s="30">
        <v>44061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2" t="s">
        <v>56</v>
      </c>
      <c r="O18" s="37">
        <v>0</v>
      </c>
      <c r="P18" s="11" t="s">
        <v>115</v>
      </c>
      <c r="Q18" s="3">
        <v>2.1900000000000001E-3</v>
      </c>
      <c r="R18" s="5" t="s">
        <v>32</v>
      </c>
      <c r="S18" s="43">
        <v>600</v>
      </c>
      <c r="T18" s="47">
        <f t="shared" ref="T18:T83" si="2">Q18*S18</f>
        <v>1.3140000000000001</v>
      </c>
      <c r="U18" s="2" t="s">
        <v>116</v>
      </c>
      <c r="V18" s="6" t="s">
        <v>117</v>
      </c>
    </row>
    <row r="19" spans="1:22" ht="14.25" customHeight="1" x14ac:dyDescent="0.25">
      <c r="A19" s="5">
        <f t="shared" si="1"/>
        <v>7</v>
      </c>
      <c r="B19" s="30">
        <v>44057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2" t="s">
        <v>56</v>
      </c>
      <c r="O19" s="37">
        <v>0</v>
      </c>
      <c r="P19" s="11" t="s">
        <v>118</v>
      </c>
      <c r="Q19" s="3">
        <v>0.159</v>
      </c>
      <c r="R19" s="5" t="s">
        <v>32</v>
      </c>
      <c r="S19" s="43">
        <v>4</v>
      </c>
      <c r="T19" s="47">
        <f>Q19*S19</f>
        <v>0.63600000000000001</v>
      </c>
      <c r="U19" s="2" t="s">
        <v>113</v>
      </c>
      <c r="V19" s="6" t="s">
        <v>119</v>
      </c>
    </row>
    <row r="20" spans="1:22" ht="17.25" customHeight="1" x14ac:dyDescent="0.25">
      <c r="A20" s="5">
        <f t="shared" si="1"/>
        <v>8</v>
      </c>
      <c r="B20" s="30">
        <v>44057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2" t="s">
        <v>56</v>
      </c>
      <c r="O20" s="37">
        <v>0</v>
      </c>
      <c r="P20" s="11" t="s">
        <v>120</v>
      </c>
      <c r="Q20" s="3">
        <v>0.112</v>
      </c>
      <c r="R20" s="5" t="s">
        <v>121</v>
      </c>
      <c r="S20" s="43">
        <v>108</v>
      </c>
      <c r="T20" s="47">
        <f t="shared" si="2"/>
        <v>12.096</v>
      </c>
      <c r="U20" s="2" t="s">
        <v>113</v>
      </c>
      <c r="V20" s="6" t="s">
        <v>124</v>
      </c>
    </row>
    <row r="21" spans="1:22" ht="16.5" customHeight="1" x14ac:dyDescent="0.25">
      <c r="A21" s="5">
        <f t="shared" si="1"/>
        <v>9</v>
      </c>
      <c r="B21" s="30">
        <v>44057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2" t="s">
        <v>56</v>
      </c>
      <c r="O21" s="37">
        <v>0</v>
      </c>
      <c r="P21" s="11" t="s">
        <v>122</v>
      </c>
      <c r="Q21" s="3">
        <v>0.3</v>
      </c>
      <c r="R21" s="5" t="s">
        <v>123</v>
      </c>
      <c r="S21" s="43">
        <v>5.8</v>
      </c>
      <c r="T21" s="47">
        <f t="shared" si="2"/>
        <v>1.74</v>
      </c>
      <c r="U21" s="2" t="s">
        <v>113</v>
      </c>
      <c r="V21" s="6" t="s">
        <v>124</v>
      </c>
    </row>
    <row r="22" spans="1:22" ht="16.5" customHeight="1" x14ac:dyDescent="0.25">
      <c r="A22" s="5">
        <f t="shared" si="1"/>
        <v>10</v>
      </c>
      <c r="B22" s="30">
        <v>44054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2" t="s">
        <v>56</v>
      </c>
      <c r="O22" s="37">
        <v>0</v>
      </c>
      <c r="P22" s="11" t="s">
        <v>125</v>
      </c>
      <c r="Q22" s="3">
        <v>0.14199999999999999</v>
      </c>
      <c r="R22" s="5" t="s">
        <v>32</v>
      </c>
      <c r="S22" s="43">
        <v>1</v>
      </c>
      <c r="T22" s="47">
        <f t="shared" si="2"/>
        <v>0.14199999999999999</v>
      </c>
      <c r="U22" s="2" t="s">
        <v>129</v>
      </c>
      <c r="V22" s="6" t="s">
        <v>130</v>
      </c>
    </row>
    <row r="23" spans="1:22" ht="15" customHeight="1" x14ac:dyDescent="0.25">
      <c r="A23" s="5">
        <f t="shared" si="1"/>
        <v>11</v>
      </c>
      <c r="B23" s="30">
        <v>44054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2" t="s">
        <v>56</v>
      </c>
      <c r="O23" s="37">
        <v>0</v>
      </c>
      <c r="P23" s="11" t="s">
        <v>126</v>
      </c>
      <c r="Q23" s="3">
        <v>0.113</v>
      </c>
      <c r="R23" s="5" t="s">
        <v>32</v>
      </c>
      <c r="S23" s="43">
        <v>1</v>
      </c>
      <c r="T23" s="47">
        <f t="shared" si="2"/>
        <v>0.113</v>
      </c>
      <c r="U23" s="2" t="s">
        <v>129</v>
      </c>
      <c r="V23" s="6" t="s">
        <v>130</v>
      </c>
    </row>
    <row r="24" spans="1:22" ht="18.75" customHeight="1" x14ac:dyDescent="0.25">
      <c r="A24" s="5">
        <f t="shared" si="1"/>
        <v>12</v>
      </c>
      <c r="B24" s="30">
        <v>44054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2" t="s">
        <v>56</v>
      </c>
      <c r="O24" s="37">
        <v>0</v>
      </c>
      <c r="P24" s="11" t="s">
        <v>127</v>
      </c>
      <c r="Q24" s="3">
        <v>5.6000000000000001E-2</v>
      </c>
      <c r="R24" s="5" t="s">
        <v>32</v>
      </c>
      <c r="S24" s="43">
        <v>1</v>
      </c>
      <c r="T24" s="47">
        <f t="shared" si="2"/>
        <v>5.6000000000000001E-2</v>
      </c>
      <c r="U24" s="2" t="s">
        <v>129</v>
      </c>
      <c r="V24" s="6" t="s">
        <v>130</v>
      </c>
    </row>
    <row r="25" spans="1:22" ht="18.75" customHeight="1" x14ac:dyDescent="0.25">
      <c r="A25" s="5">
        <f t="shared" si="1"/>
        <v>13</v>
      </c>
      <c r="B25" s="30">
        <v>44054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2" t="s">
        <v>56</v>
      </c>
      <c r="O25" s="37">
        <v>0</v>
      </c>
      <c r="P25" s="11" t="s">
        <v>128</v>
      </c>
      <c r="Q25" s="3">
        <v>6.7000000000000004E-2</v>
      </c>
      <c r="R25" s="5" t="s">
        <v>32</v>
      </c>
      <c r="S25" s="43">
        <v>1</v>
      </c>
      <c r="T25" s="47">
        <f t="shared" si="2"/>
        <v>6.7000000000000004E-2</v>
      </c>
      <c r="U25" s="2" t="s">
        <v>129</v>
      </c>
      <c r="V25" s="6" t="s">
        <v>130</v>
      </c>
    </row>
    <row r="26" spans="1:22" ht="18.75" customHeight="1" x14ac:dyDescent="0.25">
      <c r="A26" s="5">
        <f t="shared" si="1"/>
        <v>14</v>
      </c>
      <c r="B26" s="30">
        <v>44054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2" t="s">
        <v>56</v>
      </c>
      <c r="O26" s="37">
        <v>0</v>
      </c>
      <c r="P26" s="11" t="s">
        <v>131</v>
      </c>
      <c r="Q26" s="3">
        <v>0.17699999999999999</v>
      </c>
      <c r="R26" s="5" t="s">
        <v>32</v>
      </c>
      <c r="S26" s="43">
        <v>2</v>
      </c>
      <c r="T26" s="47">
        <f t="shared" si="2"/>
        <v>0.35399999999999998</v>
      </c>
      <c r="U26" s="2" t="s">
        <v>129</v>
      </c>
      <c r="V26" s="6" t="s">
        <v>130</v>
      </c>
    </row>
    <row r="27" spans="1:22" ht="18.75" customHeight="1" x14ac:dyDescent="0.25">
      <c r="A27" s="5">
        <f t="shared" si="1"/>
        <v>15</v>
      </c>
      <c r="B27" s="30">
        <v>44054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 t="s">
        <v>56</v>
      </c>
      <c r="O27" s="37">
        <v>0</v>
      </c>
      <c r="P27" s="11" t="s">
        <v>132</v>
      </c>
      <c r="Q27" s="3">
        <v>4.4999999999999998E-2</v>
      </c>
      <c r="R27" s="5" t="s">
        <v>32</v>
      </c>
      <c r="S27" s="43">
        <v>1</v>
      </c>
      <c r="T27" s="47">
        <f t="shared" si="2"/>
        <v>4.4999999999999998E-2</v>
      </c>
      <c r="U27" s="2" t="s">
        <v>129</v>
      </c>
      <c r="V27" s="6" t="s">
        <v>130</v>
      </c>
    </row>
    <row r="28" spans="1:22" ht="18.75" customHeight="1" x14ac:dyDescent="0.25">
      <c r="A28" s="5">
        <f t="shared" si="1"/>
        <v>16</v>
      </c>
      <c r="B28" s="30">
        <v>44054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 t="s">
        <v>56</v>
      </c>
      <c r="O28" s="37">
        <v>0</v>
      </c>
      <c r="P28" s="11" t="s">
        <v>133</v>
      </c>
      <c r="Q28" s="3">
        <v>3.3000000000000002E-2</v>
      </c>
      <c r="R28" s="5" t="s">
        <v>32</v>
      </c>
      <c r="S28" s="43">
        <v>1</v>
      </c>
      <c r="T28" s="47">
        <f t="shared" si="2"/>
        <v>3.3000000000000002E-2</v>
      </c>
      <c r="U28" s="2" t="s">
        <v>129</v>
      </c>
      <c r="V28" s="6" t="s">
        <v>130</v>
      </c>
    </row>
    <row r="29" spans="1:22" ht="18.75" customHeight="1" x14ac:dyDescent="0.25">
      <c r="A29" s="5">
        <f t="shared" si="1"/>
        <v>17</v>
      </c>
      <c r="B29" s="30">
        <v>44055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2" t="s">
        <v>56</v>
      </c>
      <c r="O29" s="37">
        <v>0</v>
      </c>
      <c r="P29" s="11" t="s">
        <v>134</v>
      </c>
      <c r="Q29" s="3">
        <v>0.66</v>
      </c>
      <c r="R29" s="5" t="s">
        <v>32</v>
      </c>
      <c r="S29" s="43">
        <v>1</v>
      </c>
      <c r="T29" s="47">
        <f t="shared" si="2"/>
        <v>0.66</v>
      </c>
      <c r="U29" s="2" t="s">
        <v>141</v>
      </c>
      <c r="V29" s="6" t="s">
        <v>142</v>
      </c>
    </row>
    <row r="30" spans="1:22" ht="18.75" customHeight="1" x14ac:dyDescent="0.25">
      <c r="A30" s="5">
        <f t="shared" si="1"/>
        <v>18</v>
      </c>
      <c r="B30" s="30">
        <v>44055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2" t="s">
        <v>56</v>
      </c>
      <c r="O30" s="37">
        <v>0</v>
      </c>
      <c r="P30" s="11" t="s">
        <v>135</v>
      </c>
      <c r="Q30" s="3">
        <v>7.9000000000000001E-2</v>
      </c>
      <c r="R30" s="5" t="s">
        <v>32</v>
      </c>
      <c r="S30" s="43">
        <v>1</v>
      </c>
      <c r="T30" s="47">
        <f t="shared" si="2"/>
        <v>7.9000000000000001E-2</v>
      </c>
      <c r="U30" s="2" t="s">
        <v>141</v>
      </c>
      <c r="V30" s="6" t="s">
        <v>142</v>
      </c>
    </row>
    <row r="31" spans="1:22" ht="18.75" customHeight="1" x14ac:dyDescent="0.25">
      <c r="A31" s="5">
        <f t="shared" si="1"/>
        <v>19</v>
      </c>
      <c r="B31" s="30">
        <v>44055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2" t="s">
        <v>56</v>
      </c>
      <c r="O31" s="37">
        <v>0</v>
      </c>
      <c r="P31" s="11" t="s">
        <v>136</v>
      </c>
      <c r="Q31" s="3">
        <v>4.3999999999999997E-2</v>
      </c>
      <c r="R31" s="5" t="s">
        <v>32</v>
      </c>
      <c r="S31" s="43">
        <v>4</v>
      </c>
      <c r="T31" s="47">
        <f t="shared" si="2"/>
        <v>0.17599999999999999</v>
      </c>
      <c r="U31" s="2" t="s">
        <v>141</v>
      </c>
      <c r="V31" s="6" t="s">
        <v>142</v>
      </c>
    </row>
    <row r="32" spans="1:22" ht="18.75" customHeight="1" x14ac:dyDescent="0.25">
      <c r="A32" s="5">
        <f t="shared" si="1"/>
        <v>20</v>
      </c>
      <c r="B32" s="30">
        <v>44055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2" t="s">
        <v>56</v>
      </c>
      <c r="O32" s="37">
        <v>0</v>
      </c>
      <c r="P32" s="11" t="s">
        <v>137</v>
      </c>
      <c r="Q32" s="3">
        <v>6.4000000000000001E-2</v>
      </c>
      <c r="R32" s="5" t="s">
        <v>32</v>
      </c>
      <c r="S32" s="43">
        <v>1</v>
      </c>
      <c r="T32" s="47">
        <f t="shared" si="2"/>
        <v>6.4000000000000001E-2</v>
      </c>
      <c r="U32" s="2" t="s">
        <v>141</v>
      </c>
      <c r="V32" s="6" t="s">
        <v>142</v>
      </c>
    </row>
    <row r="33" spans="1:22" ht="18.75" customHeight="1" x14ac:dyDescent="0.25">
      <c r="A33" s="5">
        <f t="shared" si="1"/>
        <v>21</v>
      </c>
      <c r="B33" s="30">
        <v>44055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2" t="s">
        <v>56</v>
      </c>
      <c r="O33" s="37">
        <v>0</v>
      </c>
      <c r="P33" s="11" t="s">
        <v>138</v>
      </c>
      <c r="Q33" s="3">
        <v>0.04</v>
      </c>
      <c r="R33" s="5" t="s">
        <v>32</v>
      </c>
      <c r="S33" s="43">
        <v>2</v>
      </c>
      <c r="T33" s="47">
        <f t="shared" si="2"/>
        <v>0.08</v>
      </c>
      <c r="U33" s="2" t="s">
        <v>141</v>
      </c>
      <c r="V33" s="6" t="s">
        <v>142</v>
      </c>
    </row>
    <row r="34" spans="1:22" ht="18.75" customHeight="1" x14ac:dyDescent="0.25">
      <c r="A34" s="5">
        <f t="shared" si="1"/>
        <v>22</v>
      </c>
      <c r="B34" s="30">
        <v>44055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2" t="s">
        <v>56</v>
      </c>
      <c r="O34" s="37">
        <v>0</v>
      </c>
      <c r="P34" s="11" t="s">
        <v>138</v>
      </c>
      <c r="Q34" s="3">
        <v>5.3999999999999999E-2</v>
      </c>
      <c r="R34" s="5" t="s">
        <v>32</v>
      </c>
      <c r="S34" s="43">
        <v>2</v>
      </c>
      <c r="T34" s="47">
        <f t="shared" si="2"/>
        <v>0.108</v>
      </c>
      <c r="U34" s="2" t="s">
        <v>141</v>
      </c>
      <c r="V34" s="6" t="s">
        <v>142</v>
      </c>
    </row>
    <row r="35" spans="1:22" ht="18.75" customHeight="1" x14ac:dyDescent="0.25">
      <c r="A35" s="5">
        <f t="shared" si="1"/>
        <v>23</v>
      </c>
      <c r="B35" s="30">
        <v>44055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2" t="s">
        <v>56</v>
      </c>
      <c r="O35" s="37" t="s">
        <v>98</v>
      </c>
      <c r="P35" s="11" t="s">
        <v>138</v>
      </c>
      <c r="Q35" s="3">
        <v>5.3999999999999999E-2</v>
      </c>
      <c r="R35" s="5" t="s">
        <v>32</v>
      </c>
      <c r="S35" s="43">
        <v>1</v>
      </c>
      <c r="T35" s="47">
        <f t="shared" si="2"/>
        <v>5.3999999999999999E-2</v>
      </c>
      <c r="U35" s="2" t="s">
        <v>141</v>
      </c>
      <c r="V35" s="6" t="s">
        <v>142</v>
      </c>
    </row>
    <row r="36" spans="1:22" ht="18.75" customHeight="1" x14ac:dyDescent="0.25">
      <c r="A36" s="5">
        <f t="shared" si="1"/>
        <v>24</v>
      </c>
      <c r="B36" s="30">
        <v>44055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2" t="s">
        <v>56</v>
      </c>
      <c r="O36" s="37" t="s">
        <v>98</v>
      </c>
      <c r="P36" s="11" t="s">
        <v>138</v>
      </c>
      <c r="Q36" s="3">
        <v>5.3999999999999999E-2</v>
      </c>
      <c r="R36" s="5" t="s">
        <v>32</v>
      </c>
      <c r="S36" s="43">
        <v>1</v>
      </c>
      <c r="T36" s="47">
        <f t="shared" si="2"/>
        <v>5.3999999999999999E-2</v>
      </c>
      <c r="U36" s="2" t="s">
        <v>141</v>
      </c>
      <c r="V36" s="6" t="s">
        <v>142</v>
      </c>
    </row>
    <row r="37" spans="1:22" ht="18.75" customHeight="1" x14ac:dyDescent="0.25">
      <c r="A37" s="5">
        <f t="shared" si="1"/>
        <v>25</v>
      </c>
      <c r="B37" s="30">
        <v>44055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2" t="s">
        <v>56</v>
      </c>
      <c r="O37" s="37" t="s">
        <v>98</v>
      </c>
      <c r="P37" s="11" t="s">
        <v>139</v>
      </c>
      <c r="Q37" s="3">
        <v>1.7000000000000001E-2</v>
      </c>
      <c r="R37" s="5" t="s">
        <v>32</v>
      </c>
      <c r="S37" s="43">
        <v>10</v>
      </c>
      <c r="T37" s="47">
        <f t="shared" si="2"/>
        <v>0.17</v>
      </c>
      <c r="U37" s="2" t="s">
        <v>141</v>
      </c>
      <c r="V37" s="6" t="s">
        <v>142</v>
      </c>
    </row>
    <row r="38" spans="1:22" ht="18.75" customHeight="1" x14ac:dyDescent="0.25">
      <c r="A38" s="5">
        <f t="shared" si="1"/>
        <v>26</v>
      </c>
      <c r="B38" s="30">
        <v>44055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2" t="s">
        <v>56</v>
      </c>
      <c r="O38" s="37" t="s">
        <v>98</v>
      </c>
      <c r="P38" s="11" t="s">
        <v>140</v>
      </c>
      <c r="Q38" s="3">
        <v>6.5000000000000002E-2</v>
      </c>
      <c r="R38" s="5" t="s">
        <v>32</v>
      </c>
      <c r="S38" s="43">
        <v>1</v>
      </c>
      <c r="T38" s="47">
        <f t="shared" si="2"/>
        <v>6.5000000000000002E-2</v>
      </c>
      <c r="U38" s="2" t="s">
        <v>141</v>
      </c>
      <c r="V38" s="6" t="s">
        <v>142</v>
      </c>
    </row>
    <row r="39" spans="1:22" ht="18.75" customHeight="1" x14ac:dyDescent="0.25">
      <c r="A39" s="5">
        <f t="shared" si="1"/>
        <v>27</v>
      </c>
      <c r="B39" s="30">
        <v>44053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2" t="s">
        <v>56</v>
      </c>
      <c r="O39" s="37" t="s">
        <v>98</v>
      </c>
      <c r="P39" s="11" t="s">
        <v>144</v>
      </c>
      <c r="Q39" s="3">
        <v>0.877</v>
      </c>
      <c r="R39" s="5" t="s">
        <v>32</v>
      </c>
      <c r="S39" s="43">
        <v>1</v>
      </c>
      <c r="T39" s="47">
        <f t="shared" si="2"/>
        <v>0.877</v>
      </c>
      <c r="U39" s="2" t="s">
        <v>129</v>
      </c>
      <c r="V39" s="6" t="s">
        <v>143</v>
      </c>
    </row>
    <row r="40" spans="1:22" ht="18.75" customHeight="1" x14ac:dyDescent="0.25">
      <c r="A40" s="5">
        <f t="shared" si="1"/>
        <v>28</v>
      </c>
      <c r="B40" s="30">
        <v>44061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2" t="s">
        <v>56</v>
      </c>
      <c r="O40" s="37" t="s">
        <v>98</v>
      </c>
      <c r="P40" s="11" t="s">
        <v>145</v>
      </c>
      <c r="Q40" s="3">
        <v>1.5</v>
      </c>
      <c r="R40" s="5" t="s">
        <v>146</v>
      </c>
      <c r="S40" s="43">
        <v>2</v>
      </c>
      <c r="T40" s="47">
        <f t="shared" si="2"/>
        <v>3</v>
      </c>
      <c r="U40" s="2" t="s">
        <v>147</v>
      </c>
      <c r="V40" s="6" t="s">
        <v>148</v>
      </c>
    </row>
    <row r="41" spans="1:22" ht="18.75" customHeight="1" x14ac:dyDescent="0.25">
      <c r="A41" s="5">
        <f t="shared" si="1"/>
        <v>29</v>
      </c>
      <c r="B41" s="30">
        <v>44061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2" t="s">
        <v>56</v>
      </c>
      <c r="O41" s="37" t="s">
        <v>98</v>
      </c>
      <c r="P41" s="11" t="s">
        <v>150</v>
      </c>
      <c r="Q41" s="3">
        <v>5.8000000000000003E-2</v>
      </c>
      <c r="R41" s="5" t="s">
        <v>32</v>
      </c>
      <c r="S41" s="43">
        <v>10</v>
      </c>
      <c r="T41" s="47">
        <f t="shared" si="2"/>
        <v>0.58000000000000007</v>
      </c>
      <c r="U41" s="2" t="s">
        <v>149</v>
      </c>
      <c r="V41" s="6" t="s">
        <v>153</v>
      </c>
    </row>
    <row r="42" spans="1:22" ht="18.75" customHeight="1" x14ac:dyDescent="0.25">
      <c r="A42" s="5">
        <f t="shared" si="1"/>
        <v>30</v>
      </c>
      <c r="B42" s="30">
        <v>44060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2" t="s">
        <v>56</v>
      </c>
      <c r="O42" s="37" t="s">
        <v>98</v>
      </c>
      <c r="P42" s="11" t="s">
        <v>151</v>
      </c>
      <c r="Q42" s="3">
        <v>5.5</v>
      </c>
      <c r="R42" s="5" t="s">
        <v>32</v>
      </c>
      <c r="S42" s="43">
        <v>1</v>
      </c>
      <c r="T42" s="47">
        <f t="shared" si="2"/>
        <v>5.5</v>
      </c>
      <c r="U42" s="2" t="s">
        <v>152</v>
      </c>
      <c r="V42" s="6" t="s">
        <v>154</v>
      </c>
    </row>
    <row r="43" spans="1:22" ht="18.75" customHeight="1" x14ac:dyDescent="0.25">
      <c r="A43" s="5">
        <f t="shared" si="1"/>
        <v>31</v>
      </c>
      <c r="B43" s="30">
        <v>44053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2" t="s">
        <v>56</v>
      </c>
      <c r="O43" s="37">
        <v>0</v>
      </c>
      <c r="P43" s="11" t="s">
        <v>155</v>
      </c>
      <c r="Q43" s="3">
        <v>0.4</v>
      </c>
      <c r="R43" s="5" t="s">
        <v>32</v>
      </c>
      <c r="S43" s="43">
        <v>1</v>
      </c>
      <c r="T43" s="47">
        <f t="shared" si="2"/>
        <v>0.4</v>
      </c>
      <c r="U43" s="2" t="s">
        <v>157</v>
      </c>
      <c r="V43" s="6" t="s">
        <v>143</v>
      </c>
    </row>
    <row r="44" spans="1:22" ht="16.5" customHeight="1" x14ac:dyDescent="0.25">
      <c r="A44" s="5">
        <f t="shared" si="1"/>
        <v>32</v>
      </c>
      <c r="B44" s="30">
        <v>44053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2" t="s">
        <v>56</v>
      </c>
      <c r="O44" s="37">
        <v>0</v>
      </c>
      <c r="P44" s="11" t="s">
        <v>156</v>
      </c>
      <c r="Q44" s="3">
        <v>0.55000000000000004</v>
      </c>
      <c r="R44" s="5" t="s">
        <v>32</v>
      </c>
      <c r="S44" s="43">
        <v>1</v>
      </c>
      <c r="T44" s="47">
        <f t="shared" si="2"/>
        <v>0.55000000000000004</v>
      </c>
      <c r="U44" s="2" t="s">
        <v>157</v>
      </c>
      <c r="V44" s="6" t="s">
        <v>143</v>
      </c>
    </row>
    <row r="45" spans="1:22" ht="17.25" customHeight="1" x14ac:dyDescent="0.25">
      <c r="A45" s="5">
        <f t="shared" si="1"/>
        <v>33</v>
      </c>
      <c r="B45" s="30">
        <v>44060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2" t="s">
        <v>56</v>
      </c>
      <c r="O45" s="37">
        <v>0</v>
      </c>
      <c r="P45" s="11" t="s">
        <v>158</v>
      </c>
      <c r="Q45" s="3">
        <v>8.06</v>
      </c>
      <c r="R45" s="5" t="s">
        <v>32</v>
      </c>
      <c r="S45" s="43">
        <v>1</v>
      </c>
      <c r="T45" s="47">
        <f t="shared" si="2"/>
        <v>8.06</v>
      </c>
      <c r="U45" s="2" t="s">
        <v>159</v>
      </c>
      <c r="V45" s="6" t="s">
        <v>154</v>
      </c>
    </row>
    <row r="46" spans="1:22" ht="17.25" customHeight="1" x14ac:dyDescent="0.25">
      <c r="A46" s="5">
        <f t="shared" si="1"/>
        <v>34</v>
      </c>
      <c r="B46" s="30">
        <v>44057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2" t="s">
        <v>56</v>
      </c>
      <c r="O46" s="37">
        <v>0</v>
      </c>
      <c r="P46" s="11" t="s">
        <v>145</v>
      </c>
      <c r="Q46" s="3">
        <v>1.5</v>
      </c>
      <c r="R46" s="5" t="s">
        <v>146</v>
      </c>
      <c r="S46" s="43">
        <v>2</v>
      </c>
      <c r="T46" s="47">
        <f t="shared" si="2"/>
        <v>3</v>
      </c>
      <c r="U46" s="2" t="s">
        <v>147</v>
      </c>
      <c r="V46" s="6" t="s">
        <v>160</v>
      </c>
    </row>
    <row r="47" spans="1:22" ht="17.25" customHeight="1" x14ac:dyDescent="0.25">
      <c r="A47" s="5">
        <f t="shared" si="1"/>
        <v>35</v>
      </c>
      <c r="B47" s="30">
        <v>44046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2" t="s">
        <v>56</v>
      </c>
      <c r="O47" s="37">
        <v>0</v>
      </c>
      <c r="P47" s="11" t="s">
        <v>161</v>
      </c>
      <c r="Q47" s="3">
        <v>0.109</v>
      </c>
      <c r="R47" s="5" t="s">
        <v>32</v>
      </c>
      <c r="S47" s="43">
        <v>1</v>
      </c>
      <c r="T47" s="47">
        <f t="shared" si="2"/>
        <v>0.109</v>
      </c>
      <c r="U47" s="2" t="s">
        <v>162</v>
      </c>
      <c r="V47" s="6" t="s">
        <v>163</v>
      </c>
    </row>
    <row r="48" spans="1:22" ht="17.25" customHeight="1" x14ac:dyDescent="0.25">
      <c r="A48" s="5">
        <f t="shared" si="1"/>
        <v>36</v>
      </c>
      <c r="B48" s="30">
        <v>44049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2" t="s">
        <v>56</v>
      </c>
      <c r="O48" s="37">
        <v>0</v>
      </c>
      <c r="P48" s="11" t="s">
        <v>164</v>
      </c>
      <c r="Q48" s="3">
        <v>7.4999999999999997E-2</v>
      </c>
      <c r="R48" s="5" t="s">
        <v>32</v>
      </c>
      <c r="S48" s="43">
        <v>1</v>
      </c>
      <c r="T48" s="47">
        <f t="shared" si="2"/>
        <v>7.4999999999999997E-2</v>
      </c>
      <c r="U48" s="2" t="s">
        <v>165</v>
      </c>
      <c r="V48" s="6" t="s">
        <v>166</v>
      </c>
    </row>
    <row r="49" spans="1:22" ht="17.25" customHeight="1" x14ac:dyDescent="0.25">
      <c r="A49" s="5">
        <f t="shared" si="1"/>
        <v>37</v>
      </c>
      <c r="B49" s="30">
        <v>44046</v>
      </c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2" t="s">
        <v>56</v>
      </c>
      <c r="O49" s="37">
        <v>0</v>
      </c>
      <c r="P49" s="11" t="s">
        <v>167</v>
      </c>
      <c r="Q49" s="3">
        <v>6.4000000000000001E-2</v>
      </c>
      <c r="R49" s="5" t="s">
        <v>32</v>
      </c>
      <c r="S49" s="43">
        <v>1</v>
      </c>
      <c r="T49" s="47">
        <f t="shared" si="2"/>
        <v>6.4000000000000001E-2</v>
      </c>
      <c r="U49" s="2" t="s">
        <v>170</v>
      </c>
      <c r="V49" s="6" t="s">
        <v>171</v>
      </c>
    </row>
    <row r="50" spans="1:22" ht="17.25" customHeight="1" x14ac:dyDescent="0.25">
      <c r="A50" s="5">
        <f t="shared" si="1"/>
        <v>38</v>
      </c>
      <c r="B50" s="30">
        <v>44046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2" t="s">
        <v>56</v>
      </c>
      <c r="O50" s="37">
        <v>0</v>
      </c>
      <c r="P50" s="11" t="s">
        <v>169</v>
      </c>
      <c r="Q50" s="3">
        <v>7.4999999999999997E-2</v>
      </c>
      <c r="R50" s="5" t="s">
        <v>32</v>
      </c>
      <c r="S50" s="43">
        <v>1</v>
      </c>
      <c r="T50" s="47">
        <f t="shared" si="2"/>
        <v>7.4999999999999997E-2</v>
      </c>
      <c r="U50" s="2" t="s">
        <v>170</v>
      </c>
      <c r="V50" s="6" t="s">
        <v>171</v>
      </c>
    </row>
    <row r="51" spans="1:22" ht="20.25" customHeight="1" x14ac:dyDescent="0.25">
      <c r="A51" s="5">
        <f t="shared" si="1"/>
        <v>39</v>
      </c>
      <c r="B51" s="30">
        <v>44046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2" t="s">
        <v>56</v>
      </c>
      <c r="O51" s="37">
        <v>0</v>
      </c>
      <c r="P51" s="11" t="s">
        <v>168</v>
      </c>
      <c r="Q51" s="3">
        <v>9.5000000000000001E-2</v>
      </c>
      <c r="R51" s="5" t="s">
        <v>32</v>
      </c>
      <c r="S51" s="43">
        <v>1</v>
      </c>
      <c r="T51" s="47">
        <f t="shared" si="2"/>
        <v>9.5000000000000001E-2</v>
      </c>
      <c r="U51" s="2" t="s">
        <v>170</v>
      </c>
      <c r="V51" s="6" t="s">
        <v>171</v>
      </c>
    </row>
    <row r="52" spans="1:22" ht="16.5" customHeight="1" x14ac:dyDescent="0.25">
      <c r="A52" s="5">
        <f t="shared" si="1"/>
        <v>40</v>
      </c>
      <c r="B52" s="30">
        <v>44054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2" t="s">
        <v>56</v>
      </c>
      <c r="O52" s="37">
        <v>0</v>
      </c>
      <c r="P52" s="11" t="s">
        <v>172</v>
      </c>
      <c r="Q52" s="3">
        <v>0.7</v>
      </c>
      <c r="R52" s="5" t="s">
        <v>32</v>
      </c>
      <c r="S52" s="43">
        <v>1</v>
      </c>
      <c r="T52" s="47">
        <f t="shared" si="2"/>
        <v>0.7</v>
      </c>
      <c r="U52" s="2" t="s">
        <v>173</v>
      </c>
      <c r="V52" s="6" t="s">
        <v>174</v>
      </c>
    </row>
    <row r="53" spans="1:22" ht="17.25" customHeight="1" x14ac:dyDescent="0.25">
      <c r="A53" s="5">
        <f t="shared" si="1"/>
        <v>41</v>
      </c>
      <c r="B53" s="30">
        <v>44055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2" t="s">
        <v>56</v>
      </c>
      <c r="O53" s="37">
        <v>0</v>
      </c>
      <c r="P53" s="11" t="s">
        <v>145</v>
      </c>
      <c r="Q53" s="3">
        <v>1.5</v>
      </c>
      <c r="R53" s="5" t="s">
        <v>146</v>
      </c>
      <c r="S53" s="43">
        <v>2</v>
      </c>
      <c r="T53" s="47">
        <f t="shared" si="2"/>
        <v>3</v>
      </c>
      <c r="U53" s="2" t="s">
        <v>147</v>
      </c>
      <c r="V53" s="6" t="s">
        <v>176</v>
      </c>
    </row>
    <row r="54" spans="1:22" ht="17.25" customHeight="1" x14ac:dyDescent="0.25">
      <c r="A54" s="5">
        <f t="shared" si="1"/>
        <v>42</v>
      </c>
      <c r="B54" s="30">
        <v>44055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2" t="s">
        <v>56</v>
      </c>
      <c r="O54" s="37">
        <v>0</v>
      </c>
      <c r="P54" s="11" t="s">
        <v>145</v>
      </c>
      <c r="Q54" s="3">
        <v>1.5</v>
      </c>
      <c r="R54" s="5" t="s">
        <v>146</v>
      </c>
      <c r="S54" s="43">
        <v>2</v>
      </c>
      <c r="T54" s="47">
        <f t="shared" si="2"/>
        <v>3</v>
      </c>
      <c r="U54" s="2" t="s">
        <v>147</v>
      </c>
      <c r="V54" s="6" t="s">
        <v>176</v>
      </c>
    </row>
    <row r="55" spans="1:22" ht="17.25" customHeight="1" x14ac:dyDescent="0.25">
      <c r="A55" s="5">
        <f t="shared" si="1"/>
        <v>43</v>
      </c>
      <c r="B55" s="30">
        <v>44055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2" t="s">
        <v>56</v>
      </c>
      <c r="O55" s="37">
        <v>0</v>
      </c>
      <c r="P55" s="11" t="s">
        <v>145</v>
      </c>
      <c r="Q55" s="3">
        <v>1.5</v>
      </c>
      <c r="R55" s="5" t="s">
        <v>146</v>
      </c>
      <c r="S55" s="43">
        <v>2</v>
      </c>
      <c r="T55" s="47">
        <f t="shared" si="2"/>
        <v>3</v>
      </c>
      <c r="U55" s="2" t="s">
        <v>147</v>
      </c>
      <c r="V55" s="6" t="s">
        <v>176</v>
      </c>
    </row>
    <row r="56" spans="1:22" ht="17.25" customHeight="1" x14ac:dyDescent="0.25">
      <c r="A56" s="5">
        <f t="shared" si="1"/>
        <v>44</v>
      </c>
      <c r="B56" s="30">
        <v>44055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2" t="s">
        <v>56</v>
      </c>
      <c r="O56" s="37">
        <v>0</v>
      </c>
      <c r="P56" s="11" t="s">
        <v>145</v>
      </c>
      <c r="Q56" s="3">
        <v>1.5</v>
      </c>
      <c r="R56" s="5" t="s">
        <v>146</v>
      </c>
      <c r="S56" s="43">
        <v>3</v>
      </c>
      <c r="T56" s="47">
        <f t="shared" si="2"/>
        <v>4.5</v>
      </c>
      <c r="U56" s="2" t="s">
        <v>147</v>
      </c>
      <c r="V56" s="6" t="s">
        <v>177</v>
      </c>
    </row>
    <row r="57" spans="1:22" ht="17.25" customHeight="1" x14ac:dyDescent="0.25">
      <c r="A57" s="5">
        <f t="shared" si="1"/>
        <v>45</v>
      </c>
      <c r="B57" s="30">
        <v>44054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2" t="s">
        <v>56</v>
      </c>
      <c r="O57" s="37">
        <v>0</v>
      </c>
      <c r="P57" s="11" t="s">
        <v>145</v>
      </c>
      <c r="Q57" s="3">
        <v>1.5</v>
      </c>
      <c r="R57" s="5" t="s">
        <v>146</v>
      </c>
      <c r="S57" s="43">
        <v>3</v>
      </c>
      <c r="T57" s="47">
        <f t="shared" si="2"/>
        <v>4.5</v>
      </c>
      <c r="U57" s="2" t="s">
        <v>147</v>
      </c>
      <c r="V57" s="6" t="s">
        <v>130</v>
      </c>
    </row>
    <row r="58" spans="1:22" ht="17.25" customHeight="1" x14ac:dyDescent="0.25">
      <c r="A58" s="5">
        <f t="shared" si="1"/>
        <v>46</v>
      </c>
      <c r="B58" s="30">
        <v>44054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2" t="s">
        <v>56</v>
      </c>
      <c r="O58" s="37">
        <v>0</v>
      </c>
      <c r="P58" s="11" t="s">
        <v>145</v>
      </c>
      <c r="Q58" s="3">
        <v>1.5</v>
      </c>
      <c r="R58" s="5" t="s">
        <v>146</v>
      </c>
      <c r="S58" s="43">
        <v>3</v>
      </c>
      <c r="T58" s="47">
        <f t="shared" si="2"/>
        <v>4.5</v>
      </c>
      <c r="U58" s="2" t="s">
        <v>147</v>
      </c>
      <c r="V58" s="6" t="s">
        <v>130</v>
      </c>
    </row>
    <row r="59" spans="1:22" ht="17.25" customHeight="1" x14ac:dyDescent="0.25">
      <c r="A59" s="5">
        <f t="shared" si="1"/>
        <v>47</v>
      </c>
      <c r="B59" s="30">
        <v>44054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2" t="s">
        <v>56</v>
      </c>
      <c r="O59" s="37">
        <v>0</v>
      </c>
      <c r="P59" s="11" t="s">
        <v>145</v>
      </c>
      <c r="Q59" s="3">
        <v>1.5</v>
      </c>
      <c r="R59" s="5" t="s">
        <v>146</v>
      </c>
      <c r="S59" s="43">
        <v>2</v>
      </c>
      <c r="T59" s="47">
        <f t="shared" si="2"/>
        <v>3</v>
      </c>
      <c r="U59" s="2" t="s">
        <v>147</v>
      </c>
      <c r="V59" s="6" t="s">
        <v>130</v>
      </c>
    </row>
    <row r="60" spans="1:22" ht="17.25" customHeight="1" x14ac:dyDescent="0.25">
      <c r="A60" s="5">
        <f t="shared" si="1"/>
        <v>48</v>
      </c>
      <c r="B60" s="30">
        <v>44054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2" t="s">
        <v>56</v>
      </c>
      <c r="O60" s="37">
        <v>0</v>
      </c>
      <c r="P60" s="11" t="s">
        <v>145</v>
      </c>
      <c r="Q60" s="3">
        <v>1.5</v>
      </c>
      <c r="R60" s="5" t="s">
        <v>146</v>
      </c>
      <c r="S60" s="43">
        <v>3</v>
      </c>
      <c r="T60" s="47">
        <f t="shared" si="2"/>
        <v>4.5</v>
      </c>
      <c r="U60" s="2" t="s">
        <v>147</v>
      </c>
      <c r="V60" s="6" t="s">
        <v>130</v>
      </c>
    </row>
    <row r="61" spans="1:22" ht="17.25" customHeight="1" x14ac:dyDescent="0.25">
      <c r="A61" s="5">
        <f t="shared" si="1"/>
        <v>49</v>
      </c>
      <c r="B61" s="30">
        <v>44053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2" t="s">
        <v>56</v>
      </c>
      <c r="O61" s="37">
        <v>0</v>
      </c>
      <c r="P61" s="11" t="s">
        <v>145</v>
      </c>
      <c r="Q61" s="69">
        <v>1.5</v>
      </c>
      <c r="R61" s="70" t="s">
        <v>146</v>
      </c>
      <c r="S61" s="71">
        <v>2</v>
      </c>
      <c r="T61" s="72">
        <f t="shared" si="2"/>
        <v>3</v>
      </c>
      <c r="U61" s="2" t="s">
        <v>147</v>
      </c>
      <c r="V61" s="6" t="s">
        <v>143</v>
      </c>
    </row>
    <row r="62" spans="1:22" ht="17.25" customHeight="1" x14ac:dyDescent="0.25">
      <c r="A62" s="5">
        <f t="shared" si="1"/>
        <v>50</v>
      </c>
      <c r="B62" s="30">
        <v>44053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2" t="s">
        <v>56</v>
      </c>
      <c r="O62" s="37">
        <v>0</v>
      </c>
      <c r="P62" s="11" t="s">
        <v>175</v>
      </c>
      <c r="Q62" s="3">
        <v>0.75</v>
      </c>
      <c r="R62" s="5" t="s">
        <v>146</v>
      </c>
      <c r="S62" s="43">
        <v>8</v>
      </c>
      <c r="T62" s="47">
        <f t="shared" si="2"/>
        <v>6</v>
      </c>
      <c r="U62" s="2" t="s">
        <v>147</v>
      </c>
      <c r="V62" s="6" t="s">
        <v>143</v>
      </c>
    </row>
    <row r="63" spans="1:22" ht="17.25" customHeight="1" x14ac:dyDescent="0.25">
      <c r="A63" s="5">
        <f t="shared" si="1"/>
        <v>51</v>
      </c>
      <c r="B63" s="30">
        <v>44050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2" t="s">
        <v>56</v>
      </c>
      <c r="O63" s="37">
        <v>0</v>
      </c>
      <c r="P63" s="11" t="s">
        <v>145</v>
      </c>
      <c r="Q63" s="3">
        <v>1.5</v>
      </c>
      <c r="R63" s="5" t="s">
        <v>146</v>
      </c>
      <c r="S63" s="43">
        <v>2</v>
      </c>
      <c r="T63" s="47">
        <f t="shared" si="2"/>
        <v>3</v>
      </c>
      <c r="U63" s="2" t="s">
        <v>147</v>
      </c>
      <c r="V63" s="6" t="s">
        <v>178</v>
      </c>
    </row>
    <row r="64" spans="1:22" ht="17.25" customHeight="1" x14ac:dyDescent="0.25">
      <c r="A64" s="5">
        <f t="shared" si="1"/>
        <v>52</v>
      </c>
      <c r="B64" s="30">
        <v>44050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2" t="s">
        <v>56</v>
      </c>
      <c r="O64" s="37" t="s">
        <v>98</v>
      </c>
      <c r="P64" s="11" t="s">
        <v>145</v>
      </c>
      <c r="Q64" s="3">
        <v>1.5</v>
      </c>
      <c r="R64" s="5" t="s">
        <v>146</v>
      </c>
      <c r="S64" s="43">
        <v>2</v>
      </c>
      <c r="T64" s="47">
        <f t="shared" si="2"/>
        <v>3</v>
      </c>
      <c r="U64" s="2" t="s">
        <v>147</v>
      </c>
      <c r="V64" s="6" t="s">
        <v>179</v>
      </c>
    </row>
    <row r="65" spans="1:22" ht="17.25" customHeight="1" x14ac:dyDescent="0.25">
      <c r="A65" s="5">
        <f t="shared" si="1"/>
        <v>53</v>
      </c>
      <c r="B65" s="30">
        <v>44053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2" t="s">
        <v>56</v>
      </c>
      <c r="O65" s="37">
        <v>0</v>
      </c>
      <c r="P65" s="11" t="s">
        <v>145</v>
      </c>
      <c r="Q65" s="3">
        <v>1.5</v>
      </c>
      <c r="R65" s="5" t="s">
        <v>146</v>
      </c>
      <c r="S65" s="43">
        <v>2</v>
      </c>
      <c r="T65" s="47">
        <f t="shared" si="2"/>
        <v>3</v>
      </c>
      <c r="U65" s="2" t="s">
        <v>147</v>
      </c>
      <c r="V65" s="6" t="s">
        <v>180</v>
      </c>
    </row>
    <row r="66" spans="1:22" ht="17.25" customHeight="1" x14ac:dyDescent="0.25">
      <c r="A66" s="5">
        <f t="shared" si="1"/>
        <v>54</v>
      </c>
      <c r="B66" s="30">
        <v>44050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2" t="s">
        <v>56</v>
      </c>
      <c r="O66" s="37">
        <v>0</v>
      </c>
      <c r="P66" s="11" t="s">
        <v>145</v>
      </c>
      <c r="Q66" s="3">
        <v>1.5</v>
      </c>
      <c r="R66" s="5" t="s">
        <v>146</v>
      </c>
      <c r="S66" s="43">
        <v>2</v>
      </c>
      <c r="T66" s="47">
        <f t="shared" si="2"/>
        <v>3</v>
      </c>
      <c r="U66" s="2" t="s">
        <v>147</v>
      </c>
      <c r="V66" s="6" t="s">
        <v>181</v>
      </c>
    </row>
    <row r="67" spans="1:22" ht="17.25" customHeight="1" x14ac:dyDescent="0.25">
      <c r="A67" s="5">
        <f t="shared" si="1"/>
        <v>55</v>
      </c>
      <c r="B67" s="30">
        <v>44053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2" t="s">
        <v>56</v>
      </c>
      <c r="O67" s="37">
        <v>0</v>
      </c>
      <c r="P67" s="11" t="s">
        <v>145</v>
      </c>
      <c r="Q67" s="3">
        <v>1.5</v>
      </c>
      <c r="R67" s="5" t="s">
        <v>146</v>
      </c>
      <c r="S67" s="43">
        <v>2</v>
      </c>
      <c r="T67" s="47">
        <f t="shared" si="2"/>
        <v>3</v>
      </c>
      <c r="U67" s="2" t="s">
        <v>147</v>
      </c>
      <c r="V67" s="6" t="s">
        <v>182</v>
      </c>
    </row>
    <row r="68" spans="1:22" ht="17.25" customHeight="1" x14ac:dyDescent="0.25">
      <c r="A68" s="5">
        <f t="shared" si="1"/>
        <v>56</v>
      </c>
      <c r="B68" s="30">
        <v>44053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2" t="s">
        <v>56</v>
      </c>
      <c r="O68" s="37" t="s">
        <v>98</v>
      </c>
      <c r="P68" s="11" t="s">
        <v>145</v>
      </c>
      <c r="Q68" s="3">
        <v>1.5</v>
      </c>
      <c r="R68" s="5" t="s">
        <v>146</v>
      </c>
      <c r="S68" s="43">
        <v>2</v>
      </c>
      <c r="T68" s="47">
        <f t="shared" si="2"/>
        <v>3</v>
      </c>
      <c r="U68" s="2" t="s">
        <v>147</v>
      </c>
      <c r="V68" s="6" t="s">
        <v>183</v>
      </c>
    </row>
    <row r="69" spans="1:22" ht="17.25" customHeight="1" x14ac:dyDescent="0.25">
      <c r="A69" s="5">
        <f t="shared" si="1"/>
        <v>57</v>
      </c>
      <c r="B69" s="30">
        <v>44049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2" t="s">
        <v>56</v>
      </c>
      <c r="O69" s="37">
        <v>0</v>
      </c>
      <c r="P69" s="11" t="s">
        <v>184</v>
      </c>
      <c r="Q69" s="3">
        <v>2.5999999999999999E-2</v>
      </c>
      <c r="R69" s="5" t="s">
        <v>185</v>
      </c>
      <c r="S69" s="43">
        <v>70</v>
      </c>
      <c r="T69" s="47">
        <f t="shared" si="2"/>
        <v>1.8199999999999998</v>
      </c>
      <c r="U69" s="2" t="s">
        <v>173</v>
      </c>
      <c r="V69" s="6" t="s">
        <v>186</v>
      </c>
    </row>
    <row r="70" spans="1:22" ht="17.25" customHeight="1" x14ac:dyDescent="0.25">
      <c r="A70" s="5">
        <f t="shared" si="1"/>
        <v>58</v>
      </c>
      <c r="B70" s="30">
        <v>44049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2" t="s">
        <v>56</v>
      </c>
      <c r="O70" s="37">
        <v>0</v>
      </c>
      <c r="P70" s="11" t="s">
        <v>175</v>
      </c>
      <c r="Q70" s="3">
        <v>0.75</v>
      </c>
      <c r="R70" s="5" t="s">
        <v>146</v>
      </c>
      <c r="S70" s="43">
        <v>8</v>
      </c>
      <c r="T70" s="47">
        <f t="shared" si="2"/>
        <v>6</v>
      </c>
      <c r="U70" s="2" t="s">
        <v>147</v>
      </c>
      <c r="V70" s="6" t="s">
        <v>187</v>
      </c>
    </row>
    <row r="71" spans="1:22" ht="17.25" customHeight="1" x14ac:dyDescent="0.25">
      <c r="A71" s="5">
        <f t="shared" si="1"/>
        <v>59</v>
      </c>
      <c r="B71" s="30">
        <v>44049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2" t="s">
        <v>56</v>
      </c>
      <c r="O71" s="37">
        <v>0</v>
      </c>
      <c r="P71" s="11" t="s">
        <v>175</v>
      </c>
      <c r="Q71" s="3">
        <v>0.75</v>
      </c>
      <c r="R71" s="5" t="s">
        <v>146</v>
      </c>
      <c r="S71" s="43">
        <v>8</v>
      </c>
      <c r="T71" s="47">
        <f t="shared" si="2"/>
        <v>6</v>
      </c>
      <c r="U71" s="2" t="s">
        <v>147</v>
      </c>
      <c r="V71" s="6" t="s">
        <v>188</v>
      </c>
    </row>
    <row r="72" spans="1:22" ht="17.25" customHeight="1" x14ac:dyDescent="0.25">
      <c r="A72" s="5">
        <f t="shared" si="1"/>
        <v>60</v>
      </c>
      <c r="B72" s="30">
        <v>44049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2" t="s">
        <v>56</v>
      </c>
      <c r="O72" s="37">
        <v>0</v>
      </c>
      <c r="P72" s="11" t="s">
        <v>175</v>
      </c>
      <c r="Q72" s="3">
        <v>0.75</v>
      </c>
      <c r="R72" s="5" t="s">
        <v>146</v>
      </c>
      <c r="S72" s="43">
        <v>8</v>
      </c>
      <c r="T72" s="47">
        <f t="shared" si="2"/>
        <v>6</v>
      </c>
      <c r="U72" s="2" t="s">
        <v>147</v>
      </c>
      <c r="V72" s="6" t="s">
        <v>189</v>
      </c>
    </row>
    <row r="73" spans="1:22" ht="17.25" customHeight="1" x14ac:dyDescent="0.25">
      <c r="A73" s="5">
        <f t="shared" si="1"/>
        <v>61</v>
      </c>
      <c r="B73" s="30">
        <v>44049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2" t="s">
        <v>56</v>
      </c>
      <c r="O73" s="37">
        <v>0</v>
      </c>
      <c r="P73" s="11" t="s">
        <v>175</v>
      </c>
      <c r="Q73" s="3">
        <v>0.75</v>
      </c>
      <c r="R73" s="5" t="s">
        <v>146</v>
      </c>
      <c r="S73" s="43">
        <v>8</v>
      </c>
      <c r="T73" s="47">
        <f t="shared" si="2"/>
        <v>6</v>
      </c>
      <c r="U73" s="2" t="s">
        <v>147</v>
      </c>
      <c r="V73" s="6" t="s">
        <v>190</v>
      </c>
    </row>
    <row r="74" spans="1:22" ht="17.25" customHeight="1" x14ac:dyDescent="0.25">
      <c r="A74" s="5">
        <f t="shared" si="1"/>
        <v>62</v>
      </c>
      <c r="B74" s="30">
        <v>44049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2" t="s">
        <v>56</v>
      </c>
      <c r="O74" s="37">
        <v>0</v>
      </c>
      <c r="P74" s="11" t="s">
        <v>175</v>
      </c>
      <c r="Q74" s="3">
        <v>0.75</v>
      </c>
      <c r="R74" s="5" t="s">
        <v>146</v>
      </c>
      <c r="S74" s="43">
        <v>8</v>
      </c>
      <c r="T74" s="47">
        <f t="shared" si="2"/>
        <v>6</v>
      </c>
      <c r="U74" s="2" t="s">
        <v>147</v>
      </c>
      <c r="V74" s="6" t="s">
        <v>191</v>
      </c>
    </row>
    <row r="75" spans="1:22" ht="17.25" customHeight="1" x14ac:dyDescent="0.25">
      <c r="A75" s="5">
        <f t="shared" si="1"/>
        <v>63</v>
      </c>
      <c r="B75" s="30">
        <v>44049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2" t="s">
        <v>56</v>
      </c>
      <c r="O75" s="37">
        <v>0</v>
      </c>
      <c r="P75" s="11" t="s">
        <v>145</v>
      </c>
      <c r="Q75" s="3">
        <v>1.5</v>
      </c>
      <c r="R75" s="5" t="s">
        <v>146</v>
      </c>
      <c r="S75" s="43">
        <v>2</v>
      </c>
      <c r="T75" s="47">
        <f t="shared" si="2"/>
        <v>3</v>
      </c>
      <c r="U75" s="2" t="s">
        <v>147</v>
      </c>
      <c r="V75" s="6" t="s">
        <v>192</v>
      </c>
    </row>
    <row r="76" spans="1:22" ht="17.25" customHeight="1" x14ac:dyDescent="0.25">
      <c r="A76" s="5">
        <f t="shared" si="1"/>
        <v>64</v>
      </c>
      <c r="B76" s="30">
        <v>44049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2" t="s">
        <v>56</v>
      </c>
      <c r="O76" s="37">
        <v>0</v>
      </c>
      <c r="P76" s="11" t="s">
        <v>145</v>
      </c>
      <c r="Q76" s="3">
        <v>1.5</v>
      </c>
      <c r="R76" s="5" t="s">
        <v>146</v>
      </c>
      <c r="S76" s="43">
        <v>2</v>
      </c>
      <c r="T76" s="47">
        <f t="shared" si="2"/>
        <v>3</v>
      </c>
      <c r="U76" s="2" t="s">
        <v>147</v>
      </c>
      <c r="V76" s="6" t="s">
        <v>193</v>
      </c>
    </row>
    <row r="77" spans="1:22" ht="17.25" customHeight="1" x14ac:dyDescent="0.25">
      <c r="A77" s="5">
        <f t="shared" si="1"/>
        <v>65</v>
      </c>
      <c r="B77" s="30">
        <v>44049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2" t="s">
        <v>56</v>
      </c>
      <c r="O77" s="37">
        <v>0</v>
      </c>
      <c r="P77" s="11" t="s">
        <v>145</v>
      </c>
      <c r="Q77" s="69">
        <v>1.5</v>
      </c>
      <c r="R77" s="70" t="s">
        <v>146</v>
      </c>
      <c r="S77" s="71">
        <v>2</v>
      </c>
      <c r="T77" s="72">
        <f t="shared" si="2"/>
        <v>3</v>
      </c>
      <c r="U77" s="2" t="s">
        <v>147</v>
      </c>
      <c r="V77" s="6" t="s">
        <v>194</v>
      </c>
    </row>
    <row r="78" spans="1:22" ht="17.25" customHeight="1" x14ac:dyDescent="0.25">
      <c r="A78" s="5">
        <f t="shared" si="1"/>
        <v>66</v>
      </c>
      <c r="B78" s="30">
        <v>44048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2" t="s">
        <v>56</v>
      </c>
      <c r="O78" s="37">
        <v>0</v>
      </c>
      <c r="P78" s="11" t="s">
        <v>195</v>
      </c>
      <c r="Q78" s="3">
        <v>0.19</v>
      </c>
      <c r="R78" s="5" t="s">
        <v>32</v>
      </c>
      <c r="S78" s="43">
        <v>2</v>
      </c>
      <c r="T78" s="47">
        <f t="shared" si="2"/>
        <v>0.38</v>
      </c>
      <c r="U78" s="2" t="s">
        <v>196</v>
      </c>
      <c r="V78" s="6" t="s">
        <v>197</v>
      </c>
    </row>
    <row r="79" spans="1:22" ht="17.25" customHeight="1" x14ac:dyDescent="0.25">
      <c r="A79" s="5">
        <f t="shared" si="1"/>
        <v>67</v>
      </c>
      <c r="B79" s="30">
        <v>44048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2" t="s">
        <v>56</v>
      </c>
      <c r="O79" s="37">
        <v>0</v>
      </c>
      <c r="P79" s="11" t="s">
        <v>198</v>
      </c>
      <c r="Q79" s="3">
        <v>8.65</v>
      </c>
      <c r="R79" s="5" t="s">
        <v>32</v>
      </c>
      <c r="S79" s="43">
        <v>1</v>
      </c>
      <c r="T79" s="47">
        <f t="shared" si="2"/>
        <v>8.65</v>
      </c>
      <c r="U79" s="2" t="s">
        <v>173</v>
      </c>
      <c r="V79" s="6" t="s">
        <v>199</v>
      </c>
    </row>
    <row r="80" spans="1:22" ht="17.25" customHeight="1" x14ac:dyDescent="0.25">
      <c r="A80" s="5">
        <f t="shared" ref="A80:A143" si="3">1+A79</f>
        <v>68</v>
      </c>
      <c r="B80" s="30">
        <v>44048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2" t="s">
        <v>56</v>
      </c>
      <c r="O80" s="37">
        <v>0</v>
      </c>
      <c r="P80" s="11" t="s">
        <v>145</v>
      </c>
      <c r="Q80" s="3">
        <v>1.5</v>
      </c>
      <c r="R80" s="5" t="s">
        <v>146</v>
      </c>
      <c r="S80" s="43">
        <v>2</v>
      </c>
      <c r="T80" s="47">
        <f t="shared" si="2"/>
        <v>3</v>
      </c>
      <c r="U80" s="2" t="s">
        <v>147</v>
      </c>
      <c r="V80" s="6" t="s">
        <v>200</v>
      </c>
    </row>
    <row r="81" spans="1:22" ht="17.25" customHeight="1" x14ac:dyDescent="0.25">
      <c r="A81" s="5">
        <f t="shared" si="3"/>
        <v>69</v>
      </c>
      <c r="B81" s="30">
        <v>44048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2" t="s">
        <v>56</v>
      </c>
      <c r="O81" s="37">
        <v>0</v>
      </c>
      <c r="P81" s="11" t="s">
        <v>175</v>
      </c>
      <c r="Q81" s="3">
        <v>0.75</v>
      </c>
      <c r="R81" s="5" t="s">
        <v>146</v>
      </c>
      <c r="S81" s="43">
        <v>8</v>
      </c>
      <c r="T81" s="47">
        <f t="shared" si="2"/>
        <v>6</v>
      </c>
      <c r="U81" s="2" t="s">
        <v>147</v>
      </c>
      <c r="V81" s="6" t="s">
        <v>201</v>
      </c>
    </row>
    <row r="82" spans="1:22" ht="17.25" customHeight="1" x14ac:dyDescent="0.25">
      <c r="A82" s="5">
        <f t="shared" si="3"/>
        <v>70</v>
      </c>
      <c r="B82" s="30">
        <v>44048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2" t="s">
        <v>56</v>
      </c>
      <c r="O82" s="37">
        <v>0</v>
      </c>
      <c r="P82" s="11" t="s">
        <v>175</v>
      </c>
      <c r="Q82" s="3">
        <v>0.75</v>
      </c>
      <c r="R82" s="5" t="s">
        <v>146</v>
      </c>
      <c r="S82" s="43">
        <v>8</v>
      </c>
      <c r="T82" s="47">
        <f t="shared" ref="T82" si="4">Q82*S82</f>
        <v>6</v>
      </c>
      <c r="U82" s="2" t="s">
        <v>147</v>
      </c>
      <c r="V82" s="6" t="s">
        <v>202</v>
      </c>
    </row>
    <row r="83" spans="1:22" ht="17.25" customHeight="1" x14ac:dyDescent="0.25">
      <c r="A83" s="5">
        <f t="shared" si="3"/>
        <v>71</v>
      </c>
      <c r="B83" s="30">
        <v>44048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2" t="s">
        <v>56</v>
      </c>
      <c r="O83" s="37">
        <v>0</v>
      </c>
      <c r="P83" s="11" t="s">
        <v>175</v>
      </c>
      <c r="Q83" s="3">
        <v>0.75</v>
      </c>
      <c r="R83" s="5" t="s">
        <v>146</v>
      </c>
      <c r="S83" s="43">
        <v>8</v>
      </c>
      <c r="T83" s="47">
        <f t="shared" si="2"/>
        <v>6</v>
      </c>
      <c r="U83" s="2" t="s">
        <v>147</v>
      </c>
      <c r="V83" s="6" t="s">
        <v>203</v>
      </c>
    </row>
    <row r="84" spans="1:22" ht="17.25" customHeight="1" x14ac:dyDescent="0.25">
      <c r="A84" s="5">
        <f t="shared" si="3"/>
        <v>72</v>
      </c>
      <c r="B84" s="30">
        <v>44048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2" t="s">
        <v>56</v>
      </c>
      <c r="O84" s="37">
        <v>0</v>
      </c>
      <c r="P84" s="11" t="s">
        <v>145</v>
      </c>
      <c r="Q84" s="3">
        <v>1.5</v>
      </c>
      <c r="R84" s="5" t="s">
        <v>146</v>
      </c>
      <c r="S84" s="43">
        <v>2</v>
      </c>
      <c r="T84" s="47">
        <f t="shared" ref="T84:T153" si="5">Q84*S84</f>
        <v>3</v>
      </c>
      <c r="U84" s="2" t="s">
        <v>147</v>
      </c>
      <c r="V84" s="6" t="s">
        <v>204</v>
      </c>
    </row>
    <row r="85" spans="1:22" ht="17.25" customHeight="1" x14ac:dyDescent="0.25">
      <c r="A85" s="5">
        <f t="shared" si="3"/>
        <v>73</v>
      </c>
      <c r="B85" s="30">
        <v>44069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2" t="s">
        <v>56</v>
      </c>
      <c r="O85" s="37">
        <v>0</v>
      </c>
      <c r="P85" s="11" t="s">
        <v>145</v>
      </c>
      <c r="Q85" s="3">
        <v>1.5</v>
      </c>
      <c r="R85" s="5" t="s">
        <v>146</v>
      </c>
      <c r="S85" s="43">
        <v>2</v>
      </c>
      <c r="T85" s="47">
        <f t="shared" si="5"/>
        <v>3</v>
      </c>
      <c r="U85" s="2" t="s">
        <v>147</v>
      </c>
      <c r="V85" s="6" t="s">
        <v>205</v>
      </c>
    </row>
    <row r="86" spans="1:22" ht="17.25" customHeight="1" x14ac:dyDescent="0.25">
      <c r="A86" s="5">
        <f t="shared" si="3"/>
        <v>74</v>
      </c>
      <c r="B86" s="30">
        <v>44068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2" t="s">
        <v>56</v>
      </c>
      <c r="O86" s="37">
        <v>0</v>
      </c>
      <c r="P86" s="11" t="s">
        <v>145</v>
      </c>
      <c r="Q86" s="3">
        <v>1.5</v>
      </c>
      <c r="R86" s="5" t="s">
        <v>146</v>
      </c>
      <c r="S86" s="43">
        <v>2</v>
      </c>
      <c r="T86" s="47">
        <f t="shared" si="5"/>
        <v>3</v>
      </c>
      <c r="U86" s="2" t="s">
        <v>147</v>
      </c>
      <c r="V86" s="6" t="s">
        <v>206</v>
      </c>
    </row>
    <row r="87" spans="1:22" ht="17.25" customHeight="1" x14ac:dyDescent="0.25">
      <c r="A87" s="5">
        <f t="shared" si="3"/>
        <v>75</v>
      </c>
      <c r="B87" s="30">
        <v>44069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2" t="s">
        <v>56</v>
      </c>
      <c r="O87" s="37">
        <v>0</v>
      </c>
      <c r="P87" s="11" t="s">
        <v>207</v>
      </c>
      <c r="Q87" s="3">
        <v>2.5000000000000001E-2</v>
      </c>
      <c r="R87" s="5" t="s">
        <v>208</v>
      </c>
      <c r="S87" s="43">
        <v>60</v>
      </c>
      <c r="T87" s="47">
        <f t="shared" si="5"/>
        <v>1.5</v>
      </c>
      <c r="U87" s="2" t="s">
        <v>147</v>
      </c>
      <c r="V87" s="6" t="s">
        <v>205</v>
      </c>
    </row>
    <row r="88" spans="1:22" ht="19.5" customHeight="1" x14ac:dyDescent="0.25">
      <c r="A88" s="5">
        <f t="shared" si="3"/>
        <v>76</v>
      </c>
      <c r="B88" s="30">
        <v>44069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2" t="s">
        <v>56</v>
      </c>
      <c r="O88" s="37">
        <v>0</v>
      </c>
      <c r="P88" s="11" t="s">
        <v>209</v>
      </c>
      <c r="Q88" s="3">
        <v>3.5000000000000003E-2</v>
      </c>
      <c r="R88" s="5" t="s">
        <v>208</v>
      </c>
      <c r="S88" s="43">
        <v>50</v>
      </c>
      <c r="T88" s="47">
        <f t="shared" si="5"/>
        <v>1.7500000000000002</v>
      </c>
      <c r="U88" s="2" t="s">
        <v>147</v>
      </c>
      <c r="V88" s="6" t="s">
        <v>205</v>
      </c>
    </row>
    <row r="89" spans="1:22" ht="17.25" customHeight="1" x14ac:dyDescent="0.25">
      <c r="A89" s="5">
        <f t="shared" si="3"/>
        <v>77</v>
      </c>
      <c r="B89" s="30">
        <v>44069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2" t="s">
        <v>56</v>
      </c>
      <c r="O89" s="37">
        <v>0</v>
      </c>
      <c r="P89" s="11" t="s">
        <v>210</v>
      </c>
      <c r="Q89" s="3">
        <v>0.08</v>
      </c>
      <c r="R89" s="5" t="s">
        <v>208</v>
      </c>
      <c r="S89" s="43">
        <v>24</v>
      </c>
      <c r="T89" s="47">
        <f t="shared" si="5"/>
        <v>1.92</v>
      </c>
      <c r="U89" s="2" t="s">
        <v>147</v>
      </c>
      <c r="V89" s="6" t="s">
        <v>205</v>
      </c>
    </row>
    <row r="90" spans="1:22" ht="17.25" customHeight="1" x14ac:dyDescent="0.25">
      <c r="A90" s="5">
        <f t="shared" si="3"/>
        <v>78</v>
      </c>
      <c r="B90" s="30">
        <v>44067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2" t="s">
        <v>56</v>
      </c>
      <c r="O90" s="37">
        <v>0</v>
      </c>
      <c r="P90" s="11" t="s">
        <v>145</v>
      </c>
      <c r="Q90" s="3">
        <v>1.5</v>
      </c>
      <c r="R90" s="5" t="s">
        <v>146</v>
      </c>
      <c r="S90" s="43">
        <v>2</v>
      </c>
      <c r="T90" s="47">
        <f>Q90*S90</f>
        <v>3</v>
      </c>
      <c r="U90" s="2" t="s">
        <v>147</v>
      </c>
      <c r="V90" s="6" t="s">
        <v>211</v>
      </c>
    </row>
    <row r="91" spans="1:22" ht="17.25" customHeight="1" x14ac:dyDescent="0.25">
      <c r="A91" s="5">
        <f t="shared" si="3"/>
        <v>79</v>
      </c>
      <c r="B91" s="30">
        <v>44068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2" t="s">
        <v>56</v>
      </c>
      <c r="O91" s="37">
        <v>0</v>
      </c>
      <c r="P91" s="11" t="s">
        <v>145</v>
      </c>
      <c r="Q91" s="3">
        <v>1.5</v>
      </c>
      <c r="R91" s="5" t="s">
        <v>146</v>
      </c>
      <c r="S91" s="43">
        <v>2</v>
      </c>
      <c r="T91" s="47">
        <f t="shared" si="5"/>
        <v>3</v>
      </c>
      <c r="U91" s="2" t="s">
        <v>147</v>
      </c>
      <c r="V91" s="6" t="s">
        <v>206</v>
      </c>
    </row>
    <row r="92" spans="1:22" ht="17.25" customHeight="1" x14ac:dyDescent="0.25">
      <c r="A92" s="5">
        <f t="shared" si="3"/>
        <v>80</v>
      </c>
      <c r="B92" s="30">
        <v>44068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2" t="s">
        <v>56</v>
      </c>
      <c r="O92" s="37">
        <v>0</v>
      </c>
      <c r="P92" s="11" t="s">
        <v>145</v>
      </c>
      <c r="Q92" s="3">
        <v>1.5</v>
      </c>
      <c r="R92" s="5" t="s">
        <v>146</v>
      </c>
      <c r="S92" s="43">
        <v>2</v>
      </c>
      <c r="T92" s="47">
        <f t="shared" si="5"/>
        <v>3</v>
      </c>
      <c r="U92" s="2" t="s">
        <v>147</v>
      </c>
      <c r="V92" s="6" t="s">
        <v>206</v>
      </c>
    </row>
    <row r="93" spans="1:22" ht="17.25" customHeight="1" x14ac:dyDescent="0.25">
      <c r="A93" s="5">
        <f t="shared" si="3"/>
        <v>81</v>
      </c>
      <c r="B93" s="30">
        <v>44068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2" t="s">
        <v>56</v>
      </c>
      <c r="O93" s="37">
        <v>0</v>
      </c>
      <c r="P93" s="11" t="s">
        <v>212</v>
      </c>
      <c r="Q93" s="3">
        <v>0.03</v>
      </c>
      <c r="R93" s="5" t="s">
        <v>32</v>
      </c>
      <c r="S93" s="43">
        <v>10</v>
      </c>
      <c r="T93" s="47">
        <f t="shared" si="5"/>
        <v>0.3</v>
      </c>
      <c r="U93" s="2" t="s">
        <v>152</v>
      </c>
      <c r="V93" s="6" t="s">
        <v>206</v>
      </c>
    </row>
    <row r="94" spans="1:22" ht="17.25" customHeight="1" x14ac:dyDescent="0.25">
      <c r="A94" s="5">
        <f t="shared" si="3"/>
        <v>82</v>
      </c>
      <c r="B94" s="30">
        <v>44068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2" t="s">
        <v>56</v>
      </c>
      <c r="O94" s="37">
        <v>0</v>
      </c>
      <c r="P94" s="11" t="s">
        <v>213</v>
      </c>
      <c r="Q94" s="3">
        <v>0.38</v>
      </c>
      <c r="R94" s="5" t="s">
        <v>215</v>
      </c>
      <c r="S94" s="43">
        <v>2</v>
      </c>
      <c r="T94" s="47">
        <f t="shared" si="5"/>
        <v>0.76</v>
      </c>
      <c r="U94" s="2" t="s">
        <v>152</v>
      </c>
      <c r="V94" s="6" t="s">
        <v>206</v>
      </c>
    </row>
    <row r="95" spans="1:22" ht="17.25" customHeight="1" x14ac:dyDescent="0.25">
      <c r="A95" s="5">
        <f t="shared" si="3"/>
        <v>83</v>
      </c>
      <c r="B95" s="30">
        <v>44068</v>
      </c>
      <c r="C95" s="31">
        <v>0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2" t="s">
        <v>56</v>
      </c>
      <c r="O95" s="37">
        <v>0</v>
      </c>
      <c r="P95" s="11" t="s">
        <v>214</v>
      </c>
      <c r="Q95" s="3">
        <v>0.22</v>
      </c>
      <c r="R95" s="5" t="s">
        <v>215</v>
      </c>
      <c r="S95" s="43">
        <v>2</v>
      </c>
      <c r="T95" s="47">
        <f t="shared" si="5"/>
        <v>0.44</v>
      </c>
      <c r="U95" s="2" t="s">
        <v>152</v>
      </c>
      <c r="V95" s="6" t="s">
        <v>206</v>
      </c>
    </row>
    <row r="96" spans="1:22" ht="17.25" customHeight="1" x14ac:dyDescent="0.25">
      <c r="A96" s="5">
        <f t="shared" si="3"/>
        <v>84</v>
      </c>
      <c r="B96" s="30">
        <v>44064</v>
      </c>
      <c r="C96" s="31">
        <v>0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2" t="s">
        <v>56</v>
      </c>
      <c r="O96" s="37">
        <v>0</v>
      </c>
      <c r="P96" s="11" t="s">
        <v>145</v>
      </c>
      <c r="Q96" s="3">
        <v>1.5</v>
      </c>
      <c r="R96" s="5" t="s">
        <v>146</v>
      </c>
      <c r="S96" s="43">
        <v>2</v>
      </c>
      <c r="T96" s="47">
        <f t="shared" si="5"/>
        <v>3</v>
      </c>
      <c r="U96" s="2" t="s">
        <v>147</v>
      </c>
      <c r="V96" s="6" t="s">
        <v>216</v>
      </c>
    </row>
    <row r="97" spans="1:22" ht="17.25" customHeight="1" x14ac:dyDescent="0.25">
      <c r="A97" s="5">
        <f t="shared" si="3"/>
        <v>85</v>
      </c>
      <c r="B97" s="30">
        <v>44062</v>
      </c>
      <c r="C97" s="31">
        <v>0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2" t="s">
        <v>56</v>
      </c>
      <c r="O97" s="37">
        <v>0</v>
      </c>
      <c r="P97" s="11" t="s">
        <v>219</v>
      </c>
      <c r="Q97" s="3">
        <v>0.23</v>
      </c>
      <c r="R97" s="5" t="s">
        <v>32</v>
      </c>
      <c r="S97" s="43">
        <v>1</v>
      </c>
      <c r="T97" s="47">
        <f t="shared" si="5"/>
        <v>0.23</v>
      </c>
      <c r="U97" s="2" t="s">
        <v>218</v>
      </c>
      <c r="V97" s="6" t="s">
        <v>217</v>
      </c>
    </row>
    <row r="98" spans="1:22" ht="17.25" customHeight="1" x14ac:dyDescent="0.25">
      <c r="A98" s="5">
        <f t="shared" si="3"/>
        <v>86</v>
      </c>
      <c r="B98" s="30">
        <v>44063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2" t="s">
        <v>56</v>
      </c>
      <c r="O98" s="37">
        <v>0</v>
      </c>
      <c r="P98" s="11" t="s">
        <v>145</v>
      </c>
      <c r="Q98" s="3">
        <v>1.5</v>
      </c>
      <c r="R98" s="5" t="s">
        <v>146</v>
      </c>
      <c r="S98" s="43">
        <v>2</v>
      </c>
      <c r="T98" s="47">
        <f t="shared" si="5"/>
        <v>3</v>
      </c>
      <c r="U98" s="2" t="s">
        <v>147</v>
      </c>
      <c r="V98" s="6" t="s">
        <v>220</v>
      </c>
    </row>
    <row r="99" spans="1:22" ht="17.25" customHeight="1" x14ac:dyDescent="0.25">
      <c r="A99" s="5">
        <f t="shared" si="3"/>
        <v>87</v>
      </c>
      <c r="B99" s="30">
        <v>44064</v>
      </c>
      <c r="C99" s="31">
        <v>0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2" t="s">
        <v>56</v>
      </c>
      <c r="O99" s="37">
        <v>0</v>
      </c>
      <c r="P99" s="11" t="s">
        <v>145</v>
      </c>
      <c r="Q99" s="3">
        <v>1.5</v>
      </c>
      <c r="R99" s="5" t="s">
        <v>146</v>
      </c>
      <c r="S99" s="43">
        <v>2</v>
      </c>
      <c r="T99" s="47">
        <f t="shared" si="5"/>
        <v>3</v>
      </c>
      <c r="U99" s="2" t="s">
        <v>147</v>
      </c>
      <c r="V99" s="6" t="s">
        <v>216</v>
      </c>
    </row>
    <row r="100" spans="1:22" ht="17.25" customHeight="1" x14ac:dyDescent="0.25">
      <c r="A100" s="5">
        <f t="shared" si="3"/>
        <v>88</v>
      </c>
      <c r="B100" s="30">
        <v>44047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2" t="s">
        <v>56</v>
      </c>
      <c r="O100" s="37">
        <v>0</v>
      </c>
      <c r="P100" s="11" t="s">
        <v>223</v>
      </c>
      <c r="Q100" s="3">
        <v>2</v>
      </c>
      <c r="R100" s="5" t="s">
        <v>32</v>
      </c>
      <c r="S100" s="43">
        <v>1</v>
      </c>
      <c r="T100" s="47">
        <f t="shared" si="5"/>
        <v>2</v>
      </c>
      <c r="U100" s="2" t="s">
        <v>221</v>
      </c>
      <c r="V100" s="6" t="s">
        <v>222</v>
      </c>
    </row>
    <row r="101" spans="1:22" ht="17.25" customHeight="1" x14ac:dyDescent="0.25">
      <c r="A101" s="5">
        <f t="shared" si="3"/>
        <v>89</v>
      </c>
      <c r="B101" s="30">
        <v>44047</v>
      </c>
      <c r="C101" s="31">
        <v>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2" t="s">
        <v>56</v>
      </c>
      <c r="O101" s="37">
        <v>0</v>
      </c>
      <c r="P101" s="11" t="s">
        <v>224</v>
      </c>
      <c r="Q101" s="3">
        <v>0.56000000000000005</v>
      </c>
      <c r="R101" s="5" t="s">
        <v>32</v>
      </c>
      <c r="S101" s="43">
        <v>1</v>
      </c>
      <c r="T101" s="47">
        <f t="shared" si="5"/>
        <v>0.56000000000000005</v>
      </c>
      <c r="U101" s="2" t="s">
        <v>221</v>
      </c>
      <c r="V101" s="6" t="s">
        <v>222</v>
      </c>
    </row>
    <row r="102" spans="1:22" ht="17.25" customHeight="1" x14ac:dyDescent="0.25">
      <c r="A102" s="5">
        <f t="shared" si="3"/>
        <v>90</v>
      </c>
      <c r="B102" s="30">
        <v>44047</v>
      </c>
      <c r="C102" s="31">
        <v>0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2" t="s">
        <v>56</v>
      </c>
      <c r="O102" s="37">
        <v>0</v>
      </c>
      <c r="P102" s="11" t="s">
        <v>225</v>
      </c>
      <c r="Q102" s="3">
        <v>0.39</v>
      </c>
      <c r="R102" s="5" t="s">
        <v>32</v>
      </c>
      <c r="S102" s="43">
        <v>1</v>
      </c>
      <c r="T102" s="47">
        <f t="shared" si="5"/>
        <v>0.39</v>
      </c>
      <c r="U102" s="2" t="s">
        <v>221</v>
      </c>
      <c r="V102" s="6" t="s">
        <v>222</v>
      </c>
    </row>
    <row r="103" spans="1:22" ht="16.5" customHeight="1" x14ac:dyDescent="0.25">
      <c r="A103" s="5">
        <f t="shared" si="3"/>
        <v>91</v>
      </c>
      <c r="B103" s="30">
        <v>44047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2" t="s">
        <v>56</v>
      </c>
      <c r="O103" s="37">
        <v>0</v>
      </c>
      <c r="P103" s="11" t="s">
        <v>226</v>
      </c>
      <c r="Q103" s="3">
        <v>0.57999999999999996</v>
      </c>
      <c r="R103" s="5" t="s">
        <v>32</v>
      </c>
      <c r="S103" s="43">
        <v>1</v>
      </c>
      <c r="T103" s="47">
        <f t="shared" si="5"/>
        <v>0.57999999999999996</v>
      </c>
      <c r="U103" s="2" t="s">
        <v>221</v>
      </c>
      <c r="V103" s="6" t="s">
        <v>222</v>
      </c>
    </row>
    <row r="104" spans="1:22" ht="17.25" customHeight="1" x14ac:dyDescent="0.25">
      <c r="A104" s="5">
        <f t="shared" si="3"/>
        <v>92</v>
      </c>
      <c r="B104" s="30">
        <v>44049</v>
      </c>
      <c r="C104" s="31">
        <v>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2" t="s">
        <v>56</v>
      </c>
      <c r="O104" s="37">
        <v>0</v>
      </c>
      <c r="P104" s="11" t="s">
        <v>224</v>
      </c>
      <c r="Q104" s="3">
        <v>0.11</v>
      </c>
      <c r="R104" s="5" t="s">
        <v>215</v>
      </c>
      <c r="S104" s="43">
        <v>10</v>
      </c>
      <c r="T104" s="47">
        <f t="shared" si="5"/>
        <v>1.1000000000000001</v>
      </c>
      <c r="U104" s="2" t="s">
        <v>157</v>
      </c>
      <c r="V104" s="6" t="s">
        <v>186</v>
      </c>
    </row>
    <row r="105" spans="1:22" ht="17.25" customHeight="1" x14ac:dyDescent="0.25">
      <c r="A105" s="5">
        <f t="shared" si="3"/>
        <v>93</v>
      </c>
      <c r="B105" s="30">
        <v>44049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2" t="s">
        <v>56</v>
      </c>
      <c r="O105" s="37">
        <v>0</v>
      </c>
      <c r="P105" s="11" t="s">
        <v>227</v>
      </c>
      <c r="Q105" s="3">
        <v>7.0000000000000007E-2</v>
      </c>
      <c r="R105" s="5" t="s">
        <v>32</v>
      </c>
      <c r="S105" s="43">
        <v>1</v>
      </c>
      <c r="T105" s="47">
        <f t="shared" si="5"/>
        <v>7.0000000000000007E-2</v>
      </c>
      <c r="U105" s="2" t="s">
        <v>157</v>
      </c>
      <c r="V105" s="6" t="s">
        <v>186</v>
      </c>
    </row>
    <row r="106" spans="1:22" ht="17.25" customHeight="1" x14ac:dyDescent="0.25">
      <c r="A106" s="5">
        <f t="shared" si="3"/>
        <v>94</v>
      </c>
      <c r="B106" s="30">
        <v>44049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2" t="s">
        <v>56</v>
      </c>
      <c r="O106" s="37">
        <v>0</v>
      </c>
      <c r="P106" s="11" t="s">
        <v>228</v>
      </c>
      <c r="Q106" s="3">
        <v>0.52</v>
      </c>
      <c r="R106" s="18" t="s">
        <v>32</v>
      </c>
      <c r="S106" s="43">
        <v>1</v>
      </c>
      <c r="T106" s="47">
        <f t="shared" si="5"/>
        <v>0.52</v>
      </c>
      <c r="U106" s="2" t="s">
        <v>157</v>
      </c>
      <c r="V106" s="6" t="s">
        <v>186</v>
      </c>
    </row>
    <row r="107" spans="1:22" ht="17.25" customHeight="1" x14ac:dyDescent="0.25">
      <c r="A107" s="5">
        <f t="shared" si="3"/>
        <v>95</v>
      </c>
      <c r="B107" s="51">
        <v>44049</v>
      </c>
      <c r="C107" s="52">
        <v>0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3" t="s">
        <v>56</v>
      </c>
      <c r="O107" s="54">
        <v>0</v>
      </c>
      <c r="P107" s="11" t="s">
        <v>229</v>
      </c>
      <c r="Q107" s="55">
        <v>1.76</v>
      </c>
      <c r="R107" s="18" t="s">
        <v>32</v>
      </c>
      <c r="S107" s="50">
        <v>1</v>
      </c>
      <c r="T107" s="47">
        <f t="shared" si="5"/>
        <v>1.76</v>
      </c>
      <c r="U107" s="11" t="s">
        <v>233</v>
      </c>
      <c r="V107" s="6" t="s">
        <v>186</v>
      </c>
    </row>
    <row r="108" spans="1:22" ht="17.25" customHeight="1" x14ac:dyDescent="0.25">
      <c r="A108" s="5">
        <f t="shared" si="3"/>
        <v>96</v>
      </c>
      <c r="B108" s="51">
        <v>44049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2" t="s">
        <v>56</v>
      </c>
      <c r="O108" s="37">
        <v>0</v>
      </c>
      <c r="P108" s="11" t="s">
        <v>230</v>
      </c>
      <c r="Q108" s="3">
        <v>2.5000000000000001E-2</v>
      </c>
      <c r="R108" s="18" t="s">
        <v>32</v>
      </c>
      <c r="S108" s="43">
        <v>1</v>
      </c>
      <c r="T108" s="47">
        <f t="shared" si="5"/>
        <v>2.5000000000000001E-2</v>
      </c>
      <c r="U108" s="11" t="s">
        <v>233</v>
      </c>
      <c r="V108" s="6" t="s">
        <v>186</v>
      </c>
    </row>
    <row r="109" spans="1:22" ht="17.25" customHeight="1" x14ac:dyDescent="0.25">
      <c r="A109" s="5">
        <f t="shared" si="3"/>
        <v>97</v>
      </c>
      <c r="B109" s="51">
        <v>44049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  <c r="M109" s="31">
        <v>0</v>
      </c>
      <c r="N109" s="32" t="s">
        <v>56</v>
      </c>
      <c r="O109" s="37">
        <v>0</v>
      </c>
      <c r="P109" s="11" t="s">
        <v>231</v>
      </c>
      <c r="Q109" s="3">
        <v>0.25</v>
      </c>
      <c r="R109" s="18" t="s">
        <v>32</v>
      </c>
      <c r="S109" s="43">
        <v>1</v>
      </c>
      <c r="T109" s="47">
        <f t="shared" si="5"/>
        <v>0.25</v>
      </c>
      <c r="U109" s="11" t="s">
        <v>233</v>
      </c>
      <c r="V109" s="6" t="s">
        <v>186</v>
      </c>
    </row>
    <row r="110" spans="1:22" ht="17.25" customHeight="1" x14ac:dyDescent="0.25">
      <c r="A110" s="5">
        <f t="shared" si="3"/>
        <v>98</v>
      </c>
      <c r="B110" s="51">
        <v>44049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2" t="s">
        <v>56</v>
      </c>
      <c r="O110" s="37">
        <v>0</v>
      </c>
      <c r="P110" s="11" t="s">
        <v>232</v>
      </c>
      <c r="Q110" s="3">
        <v>0.3</v>
      </c>
      <c r="R110" s="18" t="s">
        <v>32</v>
      </c>
      <c r="S110" s="43">
        <v>1</v>
      </c>
      <c r="T110" s="47">
        <f t="shared" si="5"/>
        <v>0.3</v>
      </c>
      <c r="U110" s="11" t="s">
        <v>233</v>
      </c>
      <c r="V110" s="6" t="s">
        <v>186</v>
      </c>
    </row>
    <row r="111" spans="1:22" ht="17.25" customHeight="1" x14ac:dyDescent="0.25">
      <c r="A111" s="5">
        <f t="shared" si="3"/>
        <v>99</v>
      </c>
      <c r="B111" s="30">
        <v>44047</v>
      </c>
      <c r="C111" s="31">
        <v>0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2" t="s">
        <v>56</v>
      </c>
      <c r="O111" s="37">
        <v>0</v>
      </c>
      <c r="P111" s="11" t="s">
        <v>175</v>
      </c>
      <c r="Q111" s="3">
        <v>0.75</v>
      </c>
      <c r="R111" s="5" t="s">
        <v>146</v>
      </c>
      <c r="S111" s="43">
        <v>8</v>
      </c>
      <c r="T111" s="47">
        <f t="shared" si="5"/>
        <v>6</v>
      </c>
      <c r="U111" s="2" t="s">
        <v>147</v>
      </c>
      <c r="V111" s="6" t="s">
        <v>234</v>
      </c>
    </row>
    <row r="112" spans="1:22" ht="17.25" customHeight="1" x14ac:dyDescent="0.25">
      <c r="A112" s="5">
        <f t="shared" si="3"/>
        <v>100</v>
      </c>
      <c r="B112" s="30">
        <v>44047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  <c r="L112" s="31">
        <v>0</v>
      </c>
      <c r="M112" s="31">
        <v>0</v>
      </c>
      <c r="N112" s="32" t="s">
        <v>56</v>
      </c>
      <c r="O112" s="37">
        <v>0</v>
      </c>
      <c r="P112" s="11" t="s">
        <v>145</v>
      </c>
      <c r="Q112" s="3">
        <v>1.5</v>
      </c>
      <c r="R112" s="5" t="s">
        <v>146</v>
      </c>
      <c r="S112" s="43">
        <v>2</v>
      </c>
      <c r="T112" s="47">
        <f>Q112*S112</f>
        <v>3</v>
      </c>
      <c r="U112" s="2" t="s">
        <v>147</v>
      </c>
      <c r="V112" s="6" t="s">
        <v>235</v>
      </c>
    </row>
    <row r="113" spans="1:22" ht="17.25" customHeight="1" x14ac:dyDescent="0.25">
      <c r="A113" s="5">
        <f t="shared" si="3"/>
        <v>101</v>
      </c>
      <c r="B113" s="30">
        <v>44047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  <c r="L113" s="31">
        <v>0</v>
      </c>
      <c r="M113" s="31">
        <v>0</v>
      </c>
      <c r="N113" s="32" t="s">
        <v>56</v>
      </c>
      <c r="O113" s="37">
        <v>0</v>
      </c>
      <c r="P113" s="11" t="s">
        <v>145</v>
      </c>
      <c r="Q113" s="3">
        <v>1.5</v>
      </c>
      <c r="R113" s="5" t="s">
        <v>146</v>
      </c>
      <c r="S113" s="43">
        <v>1</v>
      </c>
      <c r="T113" s="47">
        <f t="shared" ref="T113:T114" si="6">Q113*S113</f>
        <v>1.5</v>
      </c>
      <c r="U113" s="2" t="s">
        <v>147</v>
      </c>
      <c r="V113" s="6" t="s">
        <v>236</v>
      </c>
    </row>
    <row r="114" spans="1:22" ht="17.25" customHeight="1" x14ac:dyDescent="0.25">
      <c r="A114" s="5">
        <f t="shared" si="3"/>
        <v>102</v>
      </c>
      <c r="B114" s="30">
        <v>44047</v>
      </c>
      <c r="C114" s="31">
        <v>0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2" t="s">
        <v>56</v>
      </c>
      <c r="O114" s="37">
        <v>0</v>
      </c>
      <c r="P114" s="11" t="s">
        <v>145</v>
      </c>
      <c r="Q114" s="3">
        <v>1.5</v>
      </c>
      <c r="R114" s="5" t="s">
        <v>146</v>
      </c>
      <c r="S114" s="43">
        <v>2</v>
      </c>
      <c r="T114" s="47">
        <f t="shared" si="6"/>
        <v>3</v>
      </c>
      <c r="U114" s="2" t="s">
        <v>147</v>
      </c>
      <c r="V114" s="6" t="s">
        <v>237</v>
      </c>
    </row>
    <row r="115" spans="1:22" ht="17.25" customHeight="1" x14ac:dyDescent="0.25">
      <c r="A115" s="5">
        <f t="shared" si="3"/>
        <v>103</v>
      </c>
      <c r="B115" s="30">
        <v>44046</v>
      </c>
      <c r="C115" s="52">
        <v>0</v>
      </c>
      <c r="D115" s="52">
        <v>0</v>
      </c>
      <c r="E115" s="52">
        <v>0</v>
      </c>
      <c r="F115" s="52">
        <v>0</v>
      </c>
      <c r="G115" s="52">
        <v>0</v>
      </c>
      <c r="H115" s="52">
        <v>0</v>
      </c>
      <c r="I115" s="52">
        <v>0</v>
      </c>
      <c r="J115" s="52">
        <v>0</v>
      </c>
      <c r="K115" s="52">
        <v>0</v>
      </c>
      <c r="L115" s="52">
        <v>0</v>
      </c>
      <c r="M115" s="52">
        <v>0</v>
      </c>
      <c r="N115" s="53" t="s">
        <v>56</v>
      </c>
      <c r="O115" s="54">
        <v>0</v>
      </c>
      <c r="P115" s="11" t="s">
        <v>175</v>
      </c>
      <c r="Q115" s="55">
        <v>0.75</v>
      </c>
      <c r="R115" s="18" t="s">
        <v>146</v>
      </c>
      <c r="S115" s="50">
        <v>8</v>
      </c>
      <c r="T115" s="17">
        <f t="shared" si="5"/>
        <v>6</v>
      </c>
      <c r="U115" s="2" t="s">
        <v>147</v>
      </c>
      <c r="V115" s="6" t="s">
        <v>238</v>
      </c>
    </row>
    <row r="116" spans="1:22" ht="17.25" customHeight="1" x14ac:dyDescent="0.25">
      <c r="A116" s="5">
        <f t="shared" si="3"/>
        <v>104</v>
      </c>
      <c r="B116" s="51">
        <v>44046</v>
      </c>
      <c r="C116" s="52">
        <v>0</v>
      </c>
      <c r="D116" s="52"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2">
        <v>0</v>
      </c>
      <c r="N116" s="53" t="s">
        <v>56</v>
      </c>
      <c r="O116" s="54">
        <v>0</v>
      </c>
      <c r="P116" s="11" t="s">
        <v>145</v>
      </c>
      <c r="Q116" s="55">
        <v>1.5</v>
      </c>
      <c r="R116" s="18" t="s">
        <v>146</v>
      </c>
      <c r="S116" s="50">
        <v>5</v>
      </c>
      <c r="T116" s="17">
        <f t="shared" si="5"/>
        <v>7.5</v>
      </c>
      <c r="U116" s="2" t="s">
        <v>147</v>
      </c>
      <c r="V116" s="6" t="s">
        <v>239</v>
      </c>
    </row>
    <row r="117" spans="1:22" ht="17.25" customHeight="1" x14ac:dyDescent="0.25">
      <c r="A117" s="5">
        <f t="shared" si="3"/>
        <v>105</v>
      </c>
      <c r="B117" s="51">
        <v>44046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3" t="s">
        <v>56</v>
      </c>
      <c r="O117" s="54">
        <v>0</v>
      </c>
      <c r="P117" s="11" t="s">
        <v>145</v>
      </c>
      <c r="Q117" s="55">
        <v>1.5</v>
      </c>
      <c r="R117" s="18" t="s">
        <v>146</v>
      </c>
      <c r="S117" s="50">
        <v>5</v>
      </c>
      <c r="T117" s="17">
        <f t="shared" si="5"/>
        <v>7.5</v>
      </c>
      <c r="U117" s="2" t="s">
        <v>147</v>
      </c>
      <c r="V117" s="6" t="s">
        <v>240</v>
      </c>
    </row>
    <row r="118" spans="1:22" ht="17.25" customHeight="1" x14ac:dyDescent="0.25">
      <c r="A118" s="5">
        <f t="shared" si="3"/>
        <v>106</v>
      </c>
      <c r="B118" s="51">
        <v>44047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3" t="s">
        <v>56</v>
      </c>
      <c r="O118" s="54">
        <v>0</v>
      </c>
      <c r="P118" s="11" t="s">
        <v>283</v>
      </c>
      <c r="Q118" s="55">
        <v>0.02</v>
      </c>
      <c r="R118" s="18" t="s">
        <v>32</v>
      </c>
      <c r="S118" s="50">
        <v>5</v>
      </c>
      <c r="T118" s="17">
        <f t="shared" si="5"/>
        <v>0.1</v>
      </c>
      <c r="U118" s="2" t="s">
        <v>97</v>
      </c>
      <c r="V118" s="6" t="s">
        <v>284</v>
      </c>
    </row>
    <row r="119" spans="1:22" ht="17.25" customHeight="1" x14ac:dyDescent="0.25">
      <c r="A119" s="5">
        <f t="shared" si="3"/>
        <v>107</v>
      </c>
      <c r="B119" s="51">
        <v>44049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3" t="s">
        <v>56</v>
      </c>
      <c r="O119" s="54">
        <v>0</v>
      </c>
      <c r="P119" s="11" t="s">
        <v>285</v>
      </c>
      <c r="Q119" s="55">
        <v>0.2</v>
      </c>
      <c r="R119" s="18" t="s">
        <v>32</v>
      </c>
      <c r="S119" s="50">
        <v>3</v>
      </c>
      <c r="T119" s="17">
        <f t="shared" si="5"/>
        <v>0.60000000000000009</v>
      </c>
      <c r="U119" s="2" t="s">
        <v>286</v>
      </c>
      <c r="V119" s="6" t="s">
        <v>288</v>
      </c>
    </row>
    <row r="120" spans="1:22" ht="17.25" customHeight="1" x14ac:dyDescent="0.25">
      <c r="A120" s="5">
        <f t="shared" si="3"/>
        <v>108</v>
      </c>
      <c r="B120" s="51">
        <v>44049</v>
      </c>
      <c r="C120" s="52">
        <v>0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3" t="s">
        <v>56</v>
      </c>
      <c r="O120" s="54">
        <v>0</v>
      </c>
      <c r="P120" s="11" t="s">
        <v>287</v>
      </c>
      <c r="Q120" s="55">
        <v>0.2</v>
      </c>
      <c r="R120" s="18" t="s">
        <v>32</v>
      </c>
      <c r="S120" s="50">
        <v>4</v>
      </c>
      <c r="T120" s="17">
        <f t="shared" si="5"/>
        <v>0.8</v>
      </c>
      <c r="U120" s="2" t="s">
        <v>286</v>
      </c>
      <c r="V120" s="6" t="s">
        <v>288</v>
      </c>
    </row>
    <row r="121" spans="1:22" ht="17.25" customHeight="1" x14ac:dyDescent="0.25">
      <c r="A121" s="5">
        <f t="shared" si="3"/>
        <v>109</v>
      </c>
      <c r="B121" s="51">
        <v>44046</v>
      </c>
      <c r="C121" s="52">
        <v>0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3" t="s">
        <v>56</v>
      </c>
      <c r="O121" s="54">
        <v>0</v>
      </c>
      <c r="P121" s="11" t="s">
        <v>242</v>
      </c>
      <c r="Q121" s="55">
        <v>3.8</v>
      </c>
      <c r="R121" s="18" t="s">
        <v>32</v>
      </c>
      <c r="S121" s="50">
        <v>1</v>
      </c>
      <c r="T121" s="17">
        <f t="shared" si="5"/>
        <v>3.8</v>
      </c>
      <c r="U121" s="11" t="s">
        <v>173</v>
      </c>
      <c r="V121" s="6" t="s">
        <v>241</v>
      </c>
    </row>
    <row r="122" spans="1:22" ht="17.25" customHeight="1" x14ac:dyDescent="0.25">
      <c r="A122" s="5">
        <f t="shared" si="3"/>
        <v>110</v>
      </c>
      <c r="B122" s="51">
        <v>44048</v>
      </c>
      <c r="C122" s="52">
        <v>0</v>
      </c>
      <c r="D122" s="52">
        <v>0</v>
      </c>
      <c r="E122" s="52">
        <v>0</v>
      </c>
      <c r="F122" s="52">
        <v>0</v>
      </c>
      <c r="G122" s="52">
        <v>0</v>
      </c>
      <c r="H122" s="52">
        <v>0</v>
      </c>
      <c r="I122" s="52">
        <v>0</v>
      </c>
      <c r="J122" s="52">
        <v>0</v>
      </c>
      <c r="K122" s="52">
        <v>0</v>
      </c>
      <c r="L122" s="52">
        <v>0</v>
      </c>
      <c r="M122" s="52">
        <v>0</v>
      </c>
      <c r="N122" s="53" t="s">
        <v>56</v>
      </c>
      <c r="O122" s="54">
        <v>0</v>
      </c>
      <c r="P122" s="11" t="s">
        <v>243</v>
      </c>
      <c r="Q122" s="55">
        <v>5.0000000000000001E-3</v>
      </c>
      <c r="R122" s="18" t="s">
        <v>32</v>
      </c>
      <c r="S122" s="50">
        <v>100</v>
      </c>
      <c r="T122" s="17">
        <f t="shared" si="5"/>
        <v>0.5</v>
      </c>
      <c r="U122" s="11" t="s">
        <v>152</v>
      </c>
      <c r="V122" s="6" t="s">
        <v>249</v>
      </c>
    </row>
    <row r="123" spans="1:22" ht="17.25" customHeight="1" x14ac:dyDescent="0.25">
      <c r="A123" s="5">
        <f t="shared" si="3"/>
        <v>111</v>
      </c>
      <c r="B123" s="51">
        <v>44048</v>
      </c>
      <c r="C123" s="52">
        <v>0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2">
        <v>0</v>
      </c>
      <c r="N123" s="53" t="s">
        <v>56</v>
      </c>
      <c r="O123" s="54">
        <v>0</v>
      </c>
      <c r="P123" s="11" t="s">
        <v>244</v>
      </c>
      <c r="Q123" s="55">
        <v>7.0000000000000001E-3</v>
      </c>
      <c r="R123" s="18" t="s">
        <v>32</v>
      </c>
      <c r="S123" s="50">
        <v>100</v>
      </c>
      <c r="T123" s="17">
        <f t="shared" si="5"/>
        <v>0.70000000000000007</v>
      </c>
      <c r="U123" s="11" t="s">
        <v>152</v>
      </c>
      <c r="V123" s="6" t="s">
        <v>249</v>
      </c>
    </row>
    <row r="124" spans="1:22" ht="16.5" customHeight="1" x14ac:dyDescent="0.25">
      <c r="A124" s="5">
        <f t="shared" si="3"/>
        <v>112</v>
      </c>
      <c r="B124" s="51">
        <v>44048</v>
      </c>
      <c r="C124" s="52">
        <v>0</v>
      </c>
      <c r="D124" s="52">
        <v>0</v>
      </c>
      <c r="E124" s="52">
        <v>0</v>
      </c>
      <c r="F124" s="52"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2">
        <v>0</v>
      </c>
      <c r="N124" s="53" t="s">
        <v>56</v>
      </c>
      <c r="O124" s="54">
        <v>0</v>
      </c>
      <c r="P124" s="11" t="s">
        <v>245</v>
      </c>
      <c r="Q124" s="55">
        <v>0.01</v>
      </c>
      <c r="R124" s="18" t="s">
        <v>32</v>
      </c>
      <c r="S124" s="50">
        <v>64</v>
      </c>
      <c r="T124" s="17">
        <f t="shared" si="5"/>
        <v>0.64</v>
      </c>
      <c r="U124" s="11" t="s">
        <v>152</v>
      </c>
      <c r="V124" s="6" t="s">
        <v>249</v>
      </c>
    </row>
    <row r="125" spans="1:22" ht="17.25" customHeight="1" x14ac:dyDescent="0.25">
      <c r="A125" s="5">
        <f t="shared" si="3"/>
        <v>113</v>
      </c>
      <c r="B125" s="51">
        <v>44048</v>
      </c>
      <c r="C125" s="31">
        <v>0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2" t="s">
        <v>56</v>
      </c>
      <c r="O125" s="37">
        <v>0</v>
      </c>
      <c r="P125" s="11" t="s">
        <v>246</v>
      </c>
      <c r="Q125" s="3">
        <v>0.01</v>
      </c>
      <c r="R125" s="18" t="s">
        <v>32</v>
      </c>
      <c r="S125" s="43">
        <v>40</v>
      </c>
      <c r="T125" s="47">
        <f t="shared" si="5"/>
        <v>0.4</v>
      </c>
      <c r="U125" s="11" t="s">
        <v>152</v>
      </c>
      <c r="V125" s="6" t="s">
        <v>249</v>
      </c>
    </row>
    <row r="126" spans="1:22" ht="19.5" customHeight="1" x14ac:dyDescent="0.25">
      <c r="A126" s="5">
        <f t="shared" si="3"/>
        <v>114</v>
      </c>
      <c r="B126" s="51">
        <v>44048</v>
      </c>
      <c r="C126" s="31">
        <v>0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2" t="s">
        <v>56</v>
      </c>
      <c r="O126" s="37">
        <v>0</v>
      </c>
      <c r="P126" s="11" t="s">
        <v>247</v>
      </c>
      <c r="Q126" s="3">
        <v>0.05</v>
      </c>
      <c r="R126" s="18" t="s">
        <v>32</v>
      </c>
      <c r="S126" s="43">
        <v>10</v>
      </c>
      <c r="T126" s="47">
        <f t="shared" si="5"/>
        <v>0.5</v>
      </c>
      <c r="U126" s="11" t="s">
        <v>152</v>
      </c>
      <c r="V126" s="6" t="s">
        <v>249</v>
      </c>
    </row>
    <row r="127" spans="1:22" ht="18.75" customHeight="1" x14ac:dyDescent="0.25">
      <c r="A127" s="5">
        <f t="shared" si="3"/>
        <v>115</v>
      </c>
      <c r="B127" s="51">
        <v>44048</v>
      </c>
      <c r="C127" s="31">
        <v>0</v>
      </c>
      <c r="D127" s="31">
        <v>0</v>
      </c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2" t="s">
        <v>56</v>
      </c>
      <c r="O127" s="37">
        <v>0</v>
      </c>
      <c r="P127" s="11" t="s">
        <v>248</v>
      </c>
      <c r="Q127" s="3">
        <v>0.6</v>
      </c>
      <c r="R127" s="18" t="s">
        <v>32</v>
      </c>
      <c r="S127" s="43">
        <v>5</v>
      </c>
      <c r="T127" s="47">
        <f t="shared" si="5"/>
        <v>3</v>
      </c>
      <c r="U127" s="11" t="s">
        <v>152</v>
      </c>
      <c r="V127" s="6" t="s">
        <v>249</v>
      </c>
    </row>
    <row r="128" spans="1:22" ht="17.25" customHeight="1" x14ac:dyDescent="0.25">
      <c r="A128" s="5">
        <f t="shared" si="3"/>
        <v>116</v>
      </c>
      <c r="B128" s="30">
        <v>44049</v>
      </c>
      <c r="C128" s="31">
        <v>0</v>
      </c>
      <c r="D128" s="31">
        <v>0</v>
      </c>
      <c r="E128" s="3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2" t="s">
        <v>56</v>
      </c>
      <c r="O128" s="37">
        <v>0</v>
      </c>
      <c r="P128" s="11" t="s">
        <v>250</v>
      </c>
      <c r="Q128" s="3">
        <v>0.30249999999999999</v>
      </c>
      <c r="R128" s="18" t="s">
        <v>32</v>
      </c>
      <c r="S128" s="43">
        <v>2</v>
      </c>
      <c r="T128" s="47">
        <f t="shared" si="5"/>
        <v>0.60499999999999998</v>
      </c>
      <c r="U128" s="2" t="s">
        <v>254</v>
      </c>
      <c r="V128" s="2" t="s">
        <v>259</v>
      </c>
    </row>
    <row r="129" spans="1:22" ht="17.25" customHeight="1" x14ac:dyDescent="0.25">
      <c r="A129" s="5">
        <f t="shared" si="3"/>
        <v>117</v>
      </c>
      <c r="B129" s="30">
        <v>44049</v>
      </c>
      <c r="C129" s="31">
        <v>0</v>
      </c>
      <c r="D129" s="31">
        <v>0</v>
      </c>
      <c r="E129" s="31">
        <v>0</v>
      </c>
      <c r="F129" s="31">
        <v>0</v>
      </c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2" t="s">
        <v>56</v>
      </c>
      <c r="O129" s="37">
        <v>0</v>
      </c>
      <c r="P129" s="11" t="s">
        <v>251</v>
      </c>
      <c r="Q129" s="3">
        <v>0.66700000000000004</v>
      </c>
      <c r="R129" s="18" t="s">
        <v>32</v>
      </c>
      <c r="S129" s="43">
        <v>2</v>
      </c>
      <c r="T129" s="47">
        <f t="shared" si="5"/>
        <v>1.3340000000000001</v>
      </c>
      <c r="U129" s="2" t="s">
        <v>254</v>
      </c>
      <c r="V129" s="2" t="s">
        <v>259</v>
      </c>
    </row>
    <row r="130" spans="1:22" ht="17.25" customHeight="1" x14ac:dyDescent="0.25">
      <c r="A130" s="5">
        <f t="shared" si="3"/>
        <v>118</v>
      </c>
      <c r="B130" s="30">
        <v>44049</v>
      </c>
      <c r="C130" s="31">
        <v>0</v>
      </c>
      <c r="D130" s="31">
        <v>0</v>
      </c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2" t="s">
        <v>56</v>
      </c>
      <c r="O130" s="37">
        <v>0</v>
      </c>
      <c r="P130" s="11" t="s">
        <v>252</v>
      </c>
      <c r="Q130" s="3">
        <v>0.24199999999999999</v>
      </c>
      <c r="R130" s="18" t="s">
        <v>32</v>
      </c>
      <c r="S130" s="43">
        <v>1</v>
      </c>
      <c r="T130" s="47">
        <f t="shared" si="5"/>
        <v>0.24199999999999999</v>
      </c>
      <c r="U130" s="2" t="s">
        <v>254</v>
      </c>
      <c r="V130" s="2" t="s">
        <v>259</v>
      </c>
    </row>
    <row r="131" spans="1:22" ht="17.25" customHeight="1" x14ac:dyDescent="0.25">
      <c r="A131" s="5">
        <f t="shared" si="3"/>
        <v>119</v>
      </c>
      <c r="B131" s="30">
        <v>44049</v>
      </c>
      <c r="C131" s="31">
        <v>0</v>
      </c>
      <c r="D131" s="31">
        <v>0</v>
      </c>
      <c r="E131" s="31">
        <v>0</v>
      </c>
      <c r="F131" s="31">
        <v>0</v>
      </c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  <c r="M131" s="31">
        <v>0</v>
      </c>
      <c r="N131" s="32" t="s">
        <v>56</v>
      </c>
      <c r="O131" s="37">
        <v>0</v>
      </c>
      <c r="P131" s="11" t="s">
        <v>253</v>
      </c>
      <c r="Q131" s="3">
        <v>2.52</v>
      </c>
      <c r="R131" s="18" t="s">
        <v>32</v>
      </c>
      <c r="S131" s="43">
        <v>1</v>
      </c>
      <c r="T131" s="47">
        <f t="shared" si="5"/>
        <v>2.52</v>
      </c>
      <c r="U131" s="2" t="s">
        <v>254</v>
      </c>
      <c r="V131" s="2" t="s">
        <v>259</v>
      </c>
    </row>
    <row r="132" spans="1:22" ht="17.25" customHeight="1" x14ac:dyDescent="0.25">
      <c r="A132" s="5">
        <f t="shared" si="3"/>
        <v>120</v>
      </c>
      <c r="B132" s="30">
        <v>44049</v>
      </c>
      <c r="C132" s="31">
        <v>0</v>
      </c>
      <c r="D132" s="31">
        <v>0</v>
      </c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2" t="s">
        <v>56</v>
      </c>
      <c r="O132" s="37">
        <v>0</v>
      </c>
      <c r="P132" s="11" t="s">
        <v>255</v>
      </c>
      <c r="Q132" s="3">
        <v>0.25850000000000001</v>
      </c>
      <c r="R132" s="5" t="s">
        <v>215</v>
      </c>
      <c r="S132" s="43">
        <v>92.9</v>
      </c>
      <c r="T132" s="47">
        <f t="shared" si="5"/>
        <v>24.014650000000003</v>
      </c>
      <c r="U132" s="2" t="s">
        <v>254</v>
      </c>
      <c r="V132" s="2" t="s">
        <v>260</v>
      </c>
    </row>
    <row r="133" spans="1:22" ht="17.25" customHeight="1" x14ac:dyDescent="0.25">
      <c r="A133" s="5">
        <f t="shared" si="3"/>
        <v>121</v>
      </c>
      <c r="B133" s="30">
        <v>44063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2" t="s">
        <v>56</v>
      </c>
      <c r="O133" s="25">
        <v>0</v>
      </c>
      <c r="P133" s="11" t="s">
        <v>255</v>
      </c>
      <c r="Q133" s="4">
        <v>0.25850000000000001</v>
      </c>
      <c r="R133" s="5" t="s">
        <v>215</v>
      </c>
      <c r="S133" s="50">
        <v>85.8</v>
      </c>
      <c r="T133" s="10">
        <f t="shared" si="5"/>
        <v>22.179300000000001</v>
      </c>
      <c r="U133" s="2" t="s">
        <v>254</v>
      </c>
      <c r="V133" s="16" t="s">
        <v>261</v>
      </c>
    </row>
    <row r="134" spans="1:22" ht="17.25" customHeight="1" x14ac:dyDescent="0.25">
      <c r="A134" s="5">
        <f t="shared" si="3"/>
        <v>122</v>
      </c>
      <c r="B134" s="30">
        <v>44063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2" t="s">
        <v>56</v>
      </c>
      <c r="O134" s="37">
        <v>0</v>
      </c>
      <c r="P134" s="11" t="s">
        <v>256</v>
      </c>
      <c r="Q134" s="3">
        <v>9.4600000000000004E-2</v>
      </c>
      <c r="R134" s="5" t="s">
        <v>215</v>
      </c>
      <c r="S134" s="43">
        <v>103.4</v>
      </c>
      <c r="T134" s="47">
        <f t="shared" si="5"/>
        <v>9.7816400000000012</v>
      </c>
      <c r="U134" s="2" t="s">
        <v>254</v>
      </c>
      <c r="V134" s="16" t="s">
        <v>261</v>
      </c>
    </row>
    <row r="135" spans="1:22" ht="17.25" customHeight="1" x14ac:dyDescent="0.25">
      <c r="A135" s="5">
        <f t="shared" si="3"/>
        <v>123</v>
      </c>
      <c r="B135" s="30">
        <v>44070</v>
      </c>
      <c r="C135" s="31">
        <v>0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  <c r="M135" s="31">
        <v>0</v>
      </c>
      <c r="N135" s="32" t="s">
        <v>56</v>
      </c>
      <c r="O135" s="37">
        <v>0</v>
      </c>
      <c r="P135" s="11" t="s">
        <v>343</v>
      </c>
      <c r="Q135" s="3">
        <v>6.0499999999999998E-2</v>
      </c>
      <c r="R135" s="5" t="s">
        <v>32</v>
      </c>
      <c r="S135" s="43">
        <v>2</v>
      </c>
      <c r="T135" s="47">
        <f t="shared" si="5"/>
        <v>0.121</v>
      </c>
      <c r="U135" s="2" t="s">
        <v>254</v>
      </c>
      <c r="V135" s="16" t="s">
        <v>344</v>
      </c>
    </row>
    <row r="136" spans="1:22" ht="17.25" customHeight="1" x14ac:dyDescent="0.25">
      <c r="A136" s="5">
        <f t="shared" si="3"/>
        <v>124</v>
      </c>
      <c r="B136" s="30">
        <v>44070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2" t="s">
        <v>56</v>
      </c>
      <c r="O136" s="37">
        <v>0</v>
      </c>
      <c r="P136" s="11" t="s">
        <v>345</v>
      </c>
      <c r="Q136" s="3">
        <v>0.17105000000000001</v>
      </c>
      <c r="R136" s="5" t="s">
        <v>32</v>
      </c>
      <c r="S136" s="43">
        <v>2</v>
      </c>
      <c r="T136" s="47">
        <f t="shared" si="5"/>
        <v>0.34210000000000002</v>
      </c>
      <c r="U136" s="2" t="s">
        <v>254</v>
      </c>
      <c r="V136" s="16" t="s">
        <v>344</v>
      </c>
    </row>
    <row r="137" spans="1:22" ht="17.25" customHeight="1" x14ac:dyDescent="0.25">
      <c r="A137" s="5">
        <f t="shared" si="3"/>
        <v>125</v>
      </c>
      <c r="B137" s="30">
        <v>44063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2" t="s">
        <v>56</v>
      </c>
      <c r="O137" s="37">
        <v>0</v>
      </c>
      <c r="P137" s="11" t="s">
        <v>258</v>
      </c>
      <c r="Q137" s="3">
        <v>4.0000000000000002E-4</v>
      </c>
      <c r="R137" s="5" t="s">
        <v>32</v>
      </c>
      <c r="S137" s="43">
        <v>5000</v>
      </c>
      <c r="T137" s="47">
        <f t="shared" si="5"/>
        <v>2</v>
      </c>
      <c r="U137" s="2" t="s">
        <v>257</v>
      </c>
      <c r="V137" s="6" t="s">
        <v>262</v>
      </c>
    </row>
    <row r="138" spans="1:22" ht="17.25" customHeight="1" x14ac:dyDescent="0.25">
      <c r="A138" s="5">
        <f t="shared" si="3"/>
        <v>126</v>
      </c>
      <c r="B138" s="30">
        <v>44054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1">
        <v>0</v>
      </c>
      <c r="N138" s="32" t="s">
        <v>56</v>
      </c>
      <c r="O138" s="37">
        <v>0</v>
      </c>
      <c r="P138" s="11" t="s">
        <v>264</v>
      </c>
      <c r="Q138" s="3">
        <v>1.7</v>
      </c>
      <c r="R138" s="5" t="s">
        <v>32</v>
      </c>
      <c r="S138" s="43">
        <v>1</v>
      </c>
      <c r="T138" s="47">
        <f t="shared" si="5"/>
        <v>1.7</v>
      </c>
      <c r="U138" s="2" t="s">
        <v>152</v>
      </c>
      <c r="V138" s="6" t="s">
        <v>263</v>
      </c>
    </row>
    <row r="139" spans="1:22" ht="17.25" customHeight="1" x14ac:dyDescent="0.25">
      <c r="A139" s="5">
        <f t="shared" si="3"/>
        <v>127</v>
      </c>
      <c r="B139" s="30">
        <v>44070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2" t="s">
        <v>56</v>
      </c>
      <c r="O139" s="37">
        <v>0</v>
      </c>
      <c r="P139" s="11" t="s">
        <v>265</v>
      </c>
      <c r="Q139" s="3">
        <v>0.22800000000000001</v>
      </c>
      <c r="R139" s="5" t="s">
        <v>32</v>
      </c>
      <c r="S139" s="43">
        <v>4</v>
      </c>
      <c r="T139" s="47">
        <f t="shared" si="5"/>
        <v>0.91200000000000003</v>
      </c>
      <c r="U139" s="2" t="s">
        <v>257</v>
      </c>
      <c r="V139" s="6" t="s">
        <v>269</v>
      </c>
    </row>
    <row r="140" spans="1:22" ht="17.25" customHeight="1" x14ac:dyDescent="0.25">
      <c r="A140" s="5">
        <f t="shared" si="3"/>
        <v>128</v>
      </c>
      <c r="B140" s="30">
        <v>44070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2" t="s">
        <v>56</v>
      </c>
      <c r="O140" s="37">
        <v>0</v>
      </c>
      <c r="P140" s="11" t="s">
        <v>266</v>
      </c>
      <c r="Q140" s="3">
        <v>0.04</v>
      </c>
      <c r="R140" s="5" t="s">
        <v>32</v>
      </c>
      <c r="S140" s="43">
        <v>4</v>
      </c>
      <c r="T140" s="47">
        <f t="shared" si="5"/>
        <v>0.16</v>
      </c>
      <c r="U140" s="2" t="s">
        <v>257</v>
      </c>
      <c r="V140" s="6" t="s">
        <v>269</v>
      </c>
    </row>
    <row r="141" spans="1:22" ht="17.25" customHeight="1" x14ac:dyDescent="0.25">
      <c r="A141" s="5">
        <f t="shared" si="3"/>
        <v>129</v>
      </c>
      <c r="B141" s="30">
        <v>44068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2" t="s">
        <v>56</v>
      </c>
      <c r="O141" s="37">
        <v>0</v>
      </c>
      <c r="P141" s="11" t="s">
        <v>267</v>
      </c>
      <c r="Q141" s="3">
        <v>0.58816000000000002</v>
      </c>
      <c r="R141" s="5" t="s">
        <v>121</v>
      </c>
      <c r="S141" s="43">
        <v>142.5</v>
      </c>
      <c r="T141" s="47">
        <f t="shared" si="5"/>
        <v>83.812799999999996</v>
      </c>
      <c r="U141" s="2" t="s">
        <v>268</v>
      </c>
      <c r="V141" s="6" t="s">
        <v>270</v>
      </c>
    </row>
    <row r="142" spans="1:22" ht="17.25" customHeight="1" x14ac:dyDescent="0.25">
      <c r="A142" s="5">
        <f t="shared" si="3"/>
        <v>130</v>
      </c>
      <c r="B142" s="30">
        <v>44047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2" t="s">
        <v>56</v>
      </c>
      <c r="O142" s="37">
        <v>0</v>
      </c>
      <c r="P142" s="11" t="s">
        <v>271</v>
      </c>
      <c r="Q142" s="3">
        <v>0.185</v>
      </c>
      <c r="R142" s="5" t="s">
        <v>121</v>
      </c>
      <c r="S142" s="43">
        <v>235.5</v>
      </c>
      <c r="T142" s="47">
        <f t="shared" si="5"/>
        <v>43.567500000000003</v>
      </c>
      <c r="U142" s="2" t="s">
        <v>152</v>
      </c>
      <c r="V142" s="6" t="s">
        <v>272</v>
      </c>
    </row>
    <row r="143" spans="1:22" ht="49.5" customHeight="1" x14ac:dyDescent="0.25">
      <c r="A143" s="5">
        <f t="shared" si="3"/>
        <v>131</v>
      </c>
      <c r="B143" s="30">
        <v>44064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2" t="s">
        <v>56</v>
      </c>
      <c r="O143" s="37">
        <v>0</v>
      </c>
      <c r="P143" s="11" t="s">
        <v>273</v>
      </c>
      <c r="Q143" s="3">
        <v>19.5</v>
      </c>
      <c r="R143" s="5" t="s">
        <v>185</v>
      </c>
      <c r="S143" s="43">
        <v>2</v>
      </c>
      <c r="T143" s="47">
        <f t="shared" si="5"/>
        <v>39</v>
      </c>
      <c r="U143" s="2" t="s">
        <v>274</v>
      </c>
      <c r="V143" s="16" t="s">
        <v>276</v>
      </c>
    </row>
    <row r="144" spans="1:22" ht="17.25" customHeight="1" x14ac:dyDescent="0.25">
      <c r="A144" s="5">
        <f t="shared" ref="A144:A165" si="7">1+A143</f>
        <v>132</v>
      </c>
      <c r="B144" s="30">
        <v>44063</v>
      </c>
      <c r="C144" s="31">
        <v>0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2" t="s">
        <v>56</v>
      </c>
      <c r="O144" s="37">
        <v>0</v>
      </c>
      <c r="P144" s="11" t="s">
        <v>275</v>
      </c>
      <c r="Q144" s="3">
        <v>4.444</v>
      </c>
      <c r="R144" s="5" t="s">
        <v>32</v>
      </c>
      <c r="S144" s="43">
        <v>1</v>
      </c>
      <c r="T144" s="47">
        <f t="shared" si="5"/>
        <v>4.444</v>
      </c>
      <c r="U144" s="2" t="s">
        <v>277</v>
      </c>
      <c r="V144" s="6" t="s">
        <v>290</v>
      </c>
    </row>
    <row r="145" spans="1:22" ht="17.25" customHeight="1" x14ac:dyDescent="0.25">
      <c r="A145" s="5">
        <f t="shared" si="7"/>
        <v>133</v>
      </c>
      <c r="B145" s="30">
        <v>44061</v>
      </c>
      <c r="C145" s="31">
        <v>0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2" t="s">
        <v>56</v>
      </c>
      <c r="O145" s="37">
        <v>0</v>
      </c>
      <c r="P145" s="11" t="s">
        <v>278</v>
      </c>
      <c r="Q145" s="3">
        <v>0.28000000000000003</v>
      </c>
      <c r="R145" s="5" t="s">
        <v>32</v>
      </c>
      <c r="S145" s="43">
        <v>1</v>
      </c>
      <c r="T145" s="47">
        <f t="shared" si="5"/>
        <v>0.28000000000000003</v>
      </c>
      <c r="U145" s="2" t="s">
        <v>277</v>
      </c>
      <c r="V145" s="6" t="s">
        <v>289</v>
      </c>
    </row>
    <row r="146" spans="1:22" ht="17.25" customHeight="1" x14ac:dyDescent="0.25">
      <c r="A146" s="5">
        <f t="shared" si="7"/>
        <v>134</v>
      </c>
      <c r="B146" s="30">
        <v>44056</v>
      </c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2" t="s">
        <v>56</v>
      </c>
      <c r="O146" s="37">
        <v>0</v>
      </c>
      <c r="P146" s="11" t="s">
        <v>279</v>
      </c>
      <c r="Q146" s="3">
        <v>4.1050000000000004</v>
      </c>
      <c r="R146" s="5" t="s">
        <v>32</v>
      </c>
      <c r="S146" s="43">
        <v>1</v>
      </c>
      <c r="T146" s="47">
        <f t="shared" si="5"/>
        <v>4.1050000000000004</v>
      </c>
      <c r="U146" s="2" t="s">
        <v>277</v>
      </c>
      <c r="V146" s="6" t="s">
        <v>289</v>
      </c>
    </row>
    <row r="147" spans="1:22" ht="17.25" customHeight="1" x14ac:dyDescent="0.25">
      <c r="A147" s="5">
        <f t="shared" si="7"/>
        <v>135</v>
      </c>
      <c r="B147" s="30">
        <v>44056</v>
      </c>
      <c r="C147" s="31">
        <v>0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2" t="s">
        <v>56</v>
      </c>
      <c r="O147" s="37">
        <v>0</v>
      </c>
      <c r="P147" s="11" t="s">
        <v>280</v>
      </c>
      <c r="Q147" s="3">
        <v>5.5E-2</v>
      </c>
      <c r="R147" s="5" t="s">
        <v>32</v>
      </c>
      <c r="S147" s="43">
        <v>3</v>
      </c>
      <c r="T147" s="47">
        <f t="shared" si="5"/>
        <v>0.16500000000000001</v>
      </c>
      <c r="U147" s="2" t="s">
        <v>277</v>
      </c>
      <c r="V147" s="6" t="s">
        <v>289</v>
      </c>
    </row>
    <row r="148" spans="1:22" ht="17.25" customHeight="1" x14ac:dyDescent="0.25">
      <c r="A148" s="5">
        <f t="shared" si="7"/>
        <v>136</v>
      </c>
      <c r="B148" s="30">
        <v>44056</v>
      </c>
      <c r="C148" s="31">
        <v>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2" t="s">
        <v>56</v>
      </c>
      <c r="O148" s="37">
        <v>0</v>
      </c>
      <c r="P148" s="11" t="s">
        <v>281</v>
      </c>
      <c r="Q148" s="3">
        <v>2.145</v>
      </c>
      <c r="R148" s="5" t="s">
        <v>32</v>
      </c>
      <c r="S148" s="43">
        <v>1</v>
      </c>
      <c r="T148" s="47">
        <f t="shared" si="5"/>
        <v>2.145</v>
      </c>
      <c r="U148" s="2" t="s">
        <v>277</v>
      </c>
      <c r="V148" s="6" t="s">
        <v>289</v>
      </c>
    </row>
    <row r="149" spans="1:22" ht="17.25" customHeight="1" x14ac:dyDescent="0.25">
      <c r="A149" s="5">
        <f t="shared" si="7"/>
        <v>137</v>
      </c>
      <c r="B149" s="30">
        <v>44056</v>
      </c>
      <c r="C149" s="31">
        <v>0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2" t="s">
        <v>56</v>
      </c>
      <c r="O149" s="37">
        <v>0</v>
      </c>
      <c r="P149" s="11" t="s">
        <v>282</v>
      </c>
      <c r="Q149" s="3">
        <v>0.155</v>
      </c>
      <c r="R149" s="5" t="s">
        <v>32</v>
      </c>
      <c r="S149" s="43">
        <v>2</v>
      </c>
      <c r="T149" s="47">
        <f t="shared" si="5"/>
        <v>0.31</v>
      </c>
      <c r="U149" s="2" t="s">
        <v>277</v>
      </c>
      <c r="V149" s="6" t="s">
        <v>289</v>
      </c>
    </row>
    <row r="150" spans="1:22" ht="17.25" customHeight="1" x14ac:dyDescent="0.25">
      <c r="A150" s="5">
        <f t="shared" si="7"/>
        <v>138</v>
      </c>
      <c r="B150" s="30">
        <v>44061</v>
      </c>
      <c r="C150" s="31">
        <v>0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1">
        <v>0</v>
      </c>
      <c r="L150" s="31">
        <v>0</v>
      </c>
      <c r="M150" s="31">
        <v>0</v>
      </c>
      <c r="N150" s="32" t="s">
        <v>56</v>
      </c>
      <c r="O150" s="37">
        <v>0</v>
      </c>
      <c r="P150" s="11" t="s">
        <v>291</v>
      </c>
      <c r="Q150" s="3">
        <v>1.1000000000000001</v>
      </c>
      <c r="R150" s="5" t="s">
        <v>215</v>
      </c>
      <c r="S150" s="43">
        <v>14.2</v>
      </c>
      <c r="T150" s="47">
        <f t="shared" si="5"/>
        <v>15.620000000000001</v>
      </c>
      <c r="U150" s="2" t="s">
        <v>292</v>
      </c>
      <c r="V150" s="6" t="s">
        <v>293</v>
      </c>
    </row>
    <row r="151" spans="1:22" ht="17.25" customHeight="1" x14ac:dyDescent="0.25">
      <c r="A151" s="5">
        <f t="shared" si="7"/>
        <v>139</v>
      </c>
      <c r="B151" s="30">
        <v>44046</v>
      </c>
      <c r="C151" s="31">
        <v>0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  <c r="M151" s="31">
        <v>0</v>
      </c>
      <c r="N151" s="32" t="s">
        <v>56</v>
      </c>
      <c r="O151" s="37">
        <v>0</v>
      </c>
      <c r="P151" s="11" t="s">
        <v>291</v>
      </c>
      <c r="Q151" s="3">
        <v>1.1000000000000001</v>
      </c>
      <c r="R151" s="5" t="s">
        <v>215</v>
      </c>
      <c r="S151" s="43">
        <v>12.9</v>
      </c>
      <c r="T151" s="47">
        <f t="shared" si="5"/>
        <v>14.190000000000001</v>
      </c>
      <c r="U151" s="2" t="s">
        <v>292</v>
      </c>
      <c r="V151" s="6" t="s">
        <v>294</v>
      </c>
    </row>
    <row r="152" spans="1:22" ht="17.25" customHeight="1" x14ac:dyDescent="0.25">
      <c r="A152" s="5">
        <f t="shared" si="7"/>
        <v>140</v>
      </c>
      <c r="B152" s="30">
        <v>44046</v>
      </c>
      <c r="C152" s="31">
        <v>0</v>
      </c>
      <c r="D152" s="31">
        <v>0</v>
      </c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2" t="s">
        <v>56</v>
      </c>
      <c r="O152" s="37">
        <v>0</v>
      </c>
      <c r="P152" s="11" t="s">
        <v>295</v>
      </c>
      <c r="Q152" s="3">
        <v>0.56667000000000001</v>
      </c>
      <c r="R152" s="5" t="s">
        <v>32</v>
      </c>
      <c r="S152" s="43">
        <v>4</v>
      </c>
      <c r="T152" s="47">
        <f t="shared" si="5"/>
        <v>2.26668</v>
      </c>
      <c r="U152" s="2" t="s">
        <v>292</v>
      </c>
      <c r="V152" s="6" t="s">
        <v>294</v>
      </c>
    </row>
    <row r="153" spans="1:22" ht="17.25" customHeight="1" x14ac:dyDescent="0.25">
      <c r="A153" s="5">
        <f t="shared" si="7"/>
        <v>141</v>
      </c>
      <c r="B153" s="30">
        <v>44064</v>
      </c>
      <c r="C153" s="31">
        <v>0</v>
      </c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  <c r="M153" s="31">
        <v>0</v>
      </c>
      <c r="N153" s="32" t="s">
        <v>56</v>
      </c>
      <c r="O153" s="37">
        <v>0</v>
      </c>
      <c r="P153" s="11" t="s">
        <v>296</v>
      </c>
      <c r="Q153" s="3">
        <v>4.4999999999999998E-2</v>
      </c>
      <c r="R153" s="5" t="s">
        <v>34</v>
      </c>
      <c r="S153" s="43">
        <v>20</v>
      </c>
      <c r="T153" s="47">
        <f t="shared" si="5"/>
        <v>0.89999999999999991</v>
      </c>
      <c r="U153" s="2" t="s">
        <v>297</v>
      </c>
      <c r="V153" s="6" t="s">
        <v>298</v>
      </c>
    </row>
    <row r="154" spans="1:22" ht="17.25" customHeight="1" x14ac:dyDescent="0.25">
      <c r="A154" s="5">
        <f t="shared" si="7"/>
        <v>142</v>
      </c>
      <c r="B154" s="30">
        <v>44074</v>
      </c>
      <c r="C154" s="31">
        <v>0</v>
      </c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2" t="s">
        <v>56</v>
      </c>
      <c r="O154" s="37">
        <v>0</v>
      </c>
      <c r="P154" s="11" t="s">
        <v>296</v>
      </c>
      <c r="Q154" s="3">
        <v>4.4999999999999998E-2</v>
      </c>
      <c r="R154" s="5" t="s">
        <v>34</v>
      </c>
      <c r="S154" s="43">
        <v>20</v>
      </c>
      <c r="T154" s="47">
        <f t="shared" ref="T154" si="8">Q154*S154</f>
        <v>0.89999999999999991</v>
      </c>
      <c r="U154" s="2" t="s">
        <v>297</v>
      </c>
      <c r="V154" s="6" t="s">
        <v>299</v>
      </c>
    </row>
    <row r="155" spans="1:22" ht="17.25" customHeight="1" x14ac:dyDescent="0.25">
      <c r="A155" s="5">
        <f t="shared" si="7"/>
        <v>143</v>
      </c>
      <c r="B155" s="30">
        <v>44074</v>
      </c>
      <c r="C155" s="31">
        <v>0</v>
      </c>
      <c r="D155" s="31">
        <v>0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2" t="s">
        <v>56</v>
      </c>
      <c r="O155" s="37">
        <v>0</v>
      </c>
      <c r="P155" s="11" t="s">
        <v>296</v>
      </c>
      <c r="Q155" s="3">
        <v>4.5999999999999999E-2</v>
      </c>
      <c r="R155" s="5" t="s">
        <v>34</v>
      </c>
      <c r="S155" s="43">
        <v>20</v>
      </c>
      <c r="T155" s="47">
        <f t="shared" ref="T155" si="9">Q155*S155</f>
        <v>0.91999999999999993</v>
      </c>
      <c r="U155" s="2" t="s">
        <v>297</v>
      </c>
      <c r="V155" s="6" t="s">
        <v>300</v>
      </c>
    </row>
    <row r="156" spans="1:22" ht="17.25" customHeight="1" x14ac:dyDescent="0.25">
      <c r="A156" s="5">
        <f t="shared" si="7"/>
        <v>144</v>
      </c>
      <c r="B156" s="30">
        <v>44060</v>
      </c>
      <c r="C156" s="31">
        <v>0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2" t="s">
        <v>56</v>
      </c>
      <c r="O156" s="37">
        <v>0</v>
      </c>
      <c r="P156" s="11" t="s">
        <v>296</v>
      </c>
      <c r="Q156" s="3">
        <v>4.5999999999999999E-2</v>
      </c>
      <c r="R156" s="5" t="s">
        <v>34</v>
      </c>
      <c r="S156" s="43">
        <v>21.73</v>
      </c>
      <c r="T156" s="47">
        <f t="shared" ref="T156:T165" si="10">Q156*S156</f>
        <v>0.99958000000000002</v>
      </c>
      <c r="U156" s="2" t="s">
        <v>297</v>
      </c>
      <c r="V156" s="6" t="s">
        <v>301</v>
      </c>
    </row>
    <row r="157" spans="1:22" ht="17.25" customHeight="1" x14ac:dyDescent="0.25">
      <c r="A157" s="5">
        <f t="shared" si="7"/>
        <v>145</v>
      </c>
      <c r="B157" s="30">
        <v>44068</v>
      </c>
      <c r="C157" s="31">
        <v>0</v>
      </c>
      <c r="D157" s="31">
        <v>0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  <c r="M157" s="31">
        <v>0</v>
      </c>
      <c r="N157" s="32" t="s">
        <v>56</v>
      </c>
      <c r="O157" s="37">
        <v>0</v>
      </c>
      <c r="P157" s="11" t="s">
        <v>296</v>
      </c>
      <c r="Q157" s="3">
        <v>4.3799999999999999E-2</v>
      </c>
      <c r="R157" s="5" t="s">
        <v>34</v>
      </c>
      <c r="S157" s="43">
        <v>10</v>
      </c>
      <c r="T157" s="47">
        <f t="shared" si="10"/>
        <v>0.438</v>
      </c>
      <c r="U157" s="2" t="s">
        <v>302</v>
      </c>
      <c r="V157" s="6" t="s">
        <v>303</v>
      </c>
    </row>
    <row r="158" spans="1:22" ht="17.25" customHeight="1" x14ac:dyDescent="0.25">
      <c r="A158" s="5">
        <f t="shared" si="7"/>
        <v>146</v>
      </c>
      <c r="B158" s="30">
        <v>44062</v>
      </c>
      <c r="C158" s="31">
        <v>0</v>
      </c>
      <c r="D158" s="31">
        <v>0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2" t="s">
        <v>56</v>
      </c>
      <c r="O158" s="37">
        <v>0</v>
      </c>
      <c r="P158" s="11" t="s">
        <v>296</v>
      </c>
      <c r="Q158" s="3">
        <v>4.4999999999999998E-2</v>
      </c>
      <c r="R158" s="5" t="s">
        <v>34</v>
      </c>
      <c r="S158" s="43">
        <v>10</v>
      </c>
      <c r="T158" s="47">
        <f t="shared" si="10"/>
        <v>0.44999999999999996</v>
      </c>
      <c r="U158" s="2" t="s">
        <v>297</v>
      </c>
      <c r="V158" s="6" t="s">
        <v>304</v>
      </c>
    </row>
    <row r="159" spans="1:22" ht="17.25" customHeight="1" x14ac:dyDescent="0.25">
      <c r="A159" s="5">
        <f t="shared" si="7"/>
        <v>147</v>
      </c>
      <c r="B159" s="30">
        <v>44070</v>
      </c>
      <c r="C159" s="31">
        <v>0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  <c r="M159" s="31">
        <v>0</v>
      </c>
      <c r="N159" s="32" t="s">
        <v>56</v>
      </c>
      <c r="O159" s="37">
        <v>0</v>
      </c>
      <c r="P159" s="11" t="s">
        <v>306</v>
      </c>
      <c r="Q159" s="3">
        <v>0.24</v>
      </c>
      <c r="R159" s="5" t="s">
        <v>32</v>
      </c>
      <c r="S159" s="43">
        <v>1</v>
      </c>
      <c r="T159" s="47">
        <f t="shared" si="10"/>
        <v>0.24</v>
      </c>
      <c r="U159" s="2" t="s">
        <v>113</v>
      </c>
      <c r="V159" s="6" t="s">
        <v>305</v>
      </c>
    </row>
    <row r="160" spans="1:22" ht="17.25" customHeight="1" x14ac:dyDescent="0.25">
      <c r="A160" s="5">
        <f t="shared" si="7"/>
        <v>148</v>
      </c>
      <c r="B160" s="30">
        <v>44070</v>
      </c>
      <c r="C160" s="31">
        <v>0</v>
      </c>
      <c r="D160" s="31">
        <v>0</v>
      </c>
      <c r="E160" s="31">
        <v>0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  <c r="M160" s="31">
        <v>0</v>
      </c>
      <c r="N160" s="32" t="s">
        <v>56</v>
      </c>
      <c r="O160" s="37">
        <v>0</v>
      </c>
      <c r="P160" s="11" t="s">
        <v>307</v>
      </c>
      <c r="Q160" s="3">
        <v>0.32600000000000001</v>
      </c>
      <c r="R160" s="5" t="s">
        <v>32</v>
      </c>
      <c r="S160" s="43">
        <v>1</v>
      </c>
      <c r="T160" s="47">
        <f t="shared" si="10"/>
        <v>0.32600000000000001</v>
      </c>
      <c r="U160" s="2" t="s">
        <v>113</v>
      </c>
      <c r="V160" s="6" t="s">
        <v>305</v>
      </c>
    </row>
    <row r="161" spans="1:22" ht="17.25" customHeight="1" x14ac:dyDescent="0.25">
      <c r="A161" s="5">
        <f t="shared" si="7"/>
        <v>149</v>
      </c>
      <c r="B161" s="30">
        <v>44070</v>
      </c>
      <c r="C161" s="31">
        <v>0</v>
      </c>
      <c r="D161" s="31">
        <v>0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2" t="s">
        <v>56</v>
      </c>
      <c r="O161" s="37">
        <v>0</v>
      </c>
      <c r="P161" s="11" t="s">
        <v>308</v>
      </c>
      <c r="Q161" s="3">
        <v>7.2999999999999995E-2</v>
      </c>
      <c r="R161" s="5" t="s">
        <v>32</v>
      </c>
      <c r="S161" s="43">
        <v>2</v>
      </c>
      <c r="T161" s="47">
        <f t="shared" si="10"/>
        <v>0.14599999999999999</v>
      </c>
      <c r="U161" s="2" t="s">
        <v>113</v>
      </c>
      <c r="V161" s="6" t="s">
        <v>305</v>
      </c>
    </row>
    <row r="162" spans="1:22" ht="17.25" customHeight="1" x14ac:dyDescent="0.25">
      <c r="A162" s="5">
        <f t="shared" si="7"/>
        <v>150</v>
      </c>
      <c r="B162" s="30">
        <v>44070</v>
      </c>
      <c r="C162" s="31">
        <v>0</v>
      </c>
      <c r="D162" s="31">
        <v>0</v>
      </c>
      <c r="E162" s="31">
        <v>0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1">
        <v>0</v>
      </c>
      <c r="M162" s="31">
        <v>0</v>
      </c>
      <c r="N162" s="32" t="s">
        <v>56</v>
      </c>
      <c r="O162" s="37">
        <v>0</v>
      </c>
      <c r="P162" s="11" t="s">
        <v>309</v>
      </c>
      <c r="Q162" s="3">
        <v>0.16700000000000001</v>
      </c>
      <c r="R162" s="5" t="s">
        <v>32</v>
      </c>
      <c r="S162" s="43">
        <v>1</v>
      </c>
      <c r="T162" s="47">
        <f t="shared" si="10"/>
        <v>0.16700000000000001</v>
      </c>
      <c r="U162" s="2" t="s">
        <v>113</v>
      </c>
      <c r="V162" s="6" t="s">
        <v>305</v>
      </c>
    </row>
    <row r="163" spans="1:22" ht="17.25" customHeight="1" x14ac:dyDescent="0.25">
      <c r="A163" s="5">
        <f t="shared" si="7"/>
        <v>151</v>
      </c>
      <c r="B163" s="30">
        <v>44070</v>
      </c>
      <c r="C163" s="31">
        <v>0</v>
      </c>
      <c r="D163" s="31">
        <v>0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1">
        <v>0</v>
      </c>
      <c r="M163" s="31">
        <v>0</v>
      </c>
      <c r="N163" s="32" t="s">
        <v>56</v>
      </c>
      <c r="O163" s="37">
        <v>0</v>
      </c>
      <c r="P163" s="11" t="s">
        <v>310</v>
      </c>
      <c r="Q163" s="3">
        <v>3.0000000000000001E-3</v>
      </c>
      <c r="R163" s="5" t="s">
        <v>32</v>
      </c>
      <c r="S163" s="43">
        <v>33</v>
      </c>
      <c r="T163" s="47">
        <f t="shared" si="10"/>
        <v>9.9000000000000005E-2</v>
      </c>
      <c r="U163" s="2" t="s">
        <v>113</v>
      </c>
      <c r="V163" s="6" t="s">
        <v>305</v>
      </c>
    </row>
    <row r="164" spans="1:22" ht="17.25" customHeight="1" x14ac:dyDescent="0.25">
      <c r="A164" s="5">
        <f t="shared" si="7"/>
        <v>152</v>
      </c>
      <c r="B164" s="30">
        <v>44070</v>
      </c>
      <c r="C164" s="31">
        <v>0</v>
      </c>
      <c r="D164" s="31">
        <v>0</v>
      </c>
      <c r="E164" s="31"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  <c r="M164" s="31">
        <v>0</v>
      </c>
      <c r="N164" s="32" t="s">
        <v>56</v>
      </c>
      <c r="O164" s="37">
        <v>0</v>
      </c>
      <c r="P164" s="11" t="s">
        <v>311</v>
      </c>
      <c r="Q164" s="3">
        <v>1.536</v>
      </c>
      <c r="R164" s="5" t="s">
        <v>32</v>
      </c>
      <c r="S164" s="43">
        <v>1</v>
      </c>
      <c r="T164" s="47">
        <f t="shared" si="10"/>
        <v>1.536</v>
      </c>
      <c r="U164" s="2" t="s">
        <v>113</v>
      </c>
      <c r="V164" s="6" t="s">
        <v>305</v>
      </c>
    </row>
    <row r="165" spans="1:22" ht="17.25" customHeight="1" x14ac:dyDescent="0.25">
      <c r="A165" s="5">
        <f t="shared" si="7"/>
        <v>153</v>
      </c>
      <c r="B165" s="30">
        <v>44070</v>
      </c>
      <c r="C165" s="31">
        <v>0</v>
      </c>
      <c r="D165" s="31">
        <v>0</v>
      </c>
      <c r="E165" s="31">
        <v>0</v>
      </c>
      <c r="F165" s="31">
        <v>0</v>
      </c>
      <c r="G165" s="31">
        <v>0</v>
      </c>
      <c r="H165" s="31">
        <v>0</v>
      </c>
      <c r="I165" s="31">
        <v>0</v>
      </c>
      <c r="J165" s="31">
        <v>0</v>
      </c>
      <c r="K165" s="31">
        <v>0</v>
      </c>
      <c r="L165" s="31">
        <v>0</v>
      </c>
      <c r="M165" s="31">
        <v>0</v>
      </c>
      <c r="N165" s="32" t="s">
        <v>56</v>
      </c>
      <c r="O165" s="37">
        <v>0</v>
      </c>
      <c r="P165" s="11" t="s">
        <v>312</v>
      </c>
      <c r="Q165" s="3">
        <v>0.45800000000000002</v>
      </c>
      <c r="R165" s="5" t="s">
        <v>32</v>
      </c>
      <c r="S165" s="43">
        <v>1</v>
      </c>
      <c r="T165" s="47">
        <f t="shared" si="10"/>
        <v>0.45800000000000002</v>
      </c>
      <c r="U165" s="2" t="s">
        <v>113</v>
      </c>
      <c r="V165" s="6" t="s">
        <v>305</v>
      </c>
    </row>
    <row r="166" spans="1:22" x14ac:dyDescent="0.25">
      <c r="A166" s="5"/>
      <c r="B166" s="33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3"/>
      <c r="O166" s="35"/>
      <c r="P166" s="19" t="s">
        <v>77</v>
      </c>
      <c r="Q166" s="12"/>
      <c r="R166" s="13"/>
      <c r="S166" s="14"/>
      <c r="T166" s="12"/>
      <c r="U166" s="15"/>
      <c r="V166" s="15"/>
    </row>
    <row r="167" spans="1:22" ht="18.75" customHeight="1" x14ac:dyDescent="0.25">
      <c r="A167" s="5"/>
      <c r="B167" s="33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5"/>
      <c r="O167" s="35"/>
      <c r="P167" s="19" t="s">
        <v>37</v>
      </c>
      <c r="Q167" s="20"/>
      <c r="R167" s="13"/>
      <c r="S167" s="14"/>
      <c r="T167" s="21"/>
      <c r="U167" s="15"/>
      <c r="V167" s="15"/>
    </row>
    <row r="168" spans="1:22" x14ac:dyDescent="0.25">
      <c r="A168" s="5"/>
      <c r="B168" s="33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5"/>
      <c r="O168" s="35"/>
      <c r="P168" s="19" t="s">
        <v>76</v>
      </c>
      <c r="Q168" s="20"/>
      <c r="R168" s="13"/>
      <c r="S168" s="14"/>
      <c r="T168" s="21"/>
      <c r="U168" s="15"/>
      <c r="V168" s="15"/>
    </row>
    <row r="169" spans="1:22" x14ac:dyDescent="0.25">
      <c r="A169" s="5"/>
      <c r="B169" s="33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5"/>
      <c r="O169" s="33"/>
      <c r="P169" s="19" t="s">
        <v>38</v>
      </c>
      <c r="Q169" s="22"/>
      <c r="R169" s="13"/>
      <c r="S169" s="14"/>
      <c r="T169" s="20"/>
      <c r="U169" s="15"/>
      <c r="V169" s="15"/>
    </row>
    <row r="170" spans="1:22" s="66" customFormat="1" ht="45" x14ac:dyDescent="0.25">
      <c r="A170" s="18">
        <v>154</v>
      </c>
      <c r="B170" s="67">
        <v>44063</v>
      </c>
      <c r="C170" s="31">
        <v>0</v>
      </c>
      <c r="D170" s="31">
        <v>0</v>
      </c>
      <c r="E170" s="31"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  <c r="M170" s="31">
        <v>0</v>
      </c>
      <c r="N170" s="32" t="s">
        <v>56</v>
      </c>
      <c r="O170" s="37">
        <v>0</v>
      </c>
      <c r="P170" s="68" t="s">
        <v>340</v>
      </c>
      <c r="Q170" s="64">
        <v>1752.1487999999999</v>
      </c>
      <c r="R170" s="18" t="s">
        <v>32</v>
      </c>
      <c r="S170" s="65">
        <v>1</v>
      </c>
      <c r="T170" s="17">
        <f>Q170</f>
        <v>1752.1487999999999</v>
      </c>
      <c r="U170" s="16" t="s">
        <v>341</v>
      </c>
      <c r="V170" s="16" t="s">
        <v>342</v>
      </c>
    </row>
    <row r="171" spans="1:22" ht="30" x14ac:dyDescent="0.25">
      <c r="A171" s="18"/>
      <c r="B171" s="33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5"/>
      <c r="O171" s="35"/>
      <c r="P171" s="19" t="s">
        <v>39</v>
      </c>
      <c r="Q171" s="22"/>
      <c r="R171" s="13"/>
      <c r="S171" s="14"/>
      <c r="T171" s="20"/>
      <c r="U171" s="15"/>
      <c r="V171" s="15"/>
    </row>
    <row r="172" spans="1:22" x14ac:dyDescent="0.25">
      <c r="A172" s="18"/>
      <c r="B172" s="33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5"/>
      <c r="O172" s="35"/>
      <c r="P172" s="19" t="s">
        <v>40</v>
      </c>
      <c r="Q172" s="22"/>
      <c r="R172" s="13"/>
      <c r="S172" s="14"/>
      <c r="T172" s="20"/>
      <c r="U172" s="15"/>
      <c r="V172" s="15"/>
    </row>
    <row r="173" spans="1:22" ht="30" x14ac:dyDescent="0.25">
      <c r="A173" s="5"/>
      <c r="B173" s="33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5"/>
      <c r="O173" s="35"/>
      <c r="P173" s="19" t="s">
        <v>35</v>
      </c>
      <c r="Q173" s="12"/>
      <c r="R173" s="13"/>
      <c r="S173" s="14"/>
      <c r="T173" s="20"/>
      <c r="U173" s="15"/>
      <c r="V173" s="15"/>
    </row>
    <row r="174" spans="1:22" x14ac:dyDescent="0.25">
      <c r="A174" s="5"/>
      <c r="B174" s="33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5"/>
      <c r="O174" s="35"/>
      <c r="P174" s="19" t="s">
        <v>33</v>
      </c>
      <c r="Q174" s="12"/>
      <c r="R174" s="13"/>
      <c r="S174" s="14"/>
      <c r="T174" s="20"/>
      <c r="U174" s="15"/>
      <c r="V174" s="15"/>
    </row>
    <row r="175" spans="1:22" ht="33.75" customHeight="1" x14ac:dyDescent="0.25">
      <c r="A175" s="18">
        <v>154</v>
      </c>
      <c r="B175" s="51">
        <v>44074</v>
      </c>
      <c r="C175" s="52">
        <v>0</v>
      </c>
      <c r="D175" s="52">
        <v>0</v>
      </c>
      <c r="E175" s="52">
        <v>0</v>
      </c>
      <c r="F175" s="52">
        <v>0</v>
      </c>
      <c r="G175" s="52">
        <v>0</v>
      </c>
      <c r="H175" s="52">
        <v>0</v>
      </c>
      <c r="I175" s="52">
        <v>0</v>
      </c>
      <c r="J175" s="52">
        <v>0</v>
      </c>
      <c r="K175" s="52">
        <v>0</v>
      </c>
      <c r="L175" s="52">
        <v>0</v>
      </c>
      <c r="M175" s="52">
        <v>0</v>
      </c>
      <c r="N175" s="53" t="s">
        <v>56</v>
      </c>
      <c r="O175" s="56">
        <v>0</v>
      </c>
      <c r="P175" s="46" t="s">
        <v>61</v>
      </c>
      <c r="Q175" s="48">
        <v>0.04</v>
      </c>
      <c r="R175" s="57" t="s">
        <v>32</v>
      </c>
      <c r="S175" s="44">
        <f>262+30</f>
        <v>292</v>
      </c>
      <c r="T175" s="48">
        <f>Q175*S175</f>
        <v>11.68</v>
      </c>
      <c r="U175" s="49" t="s">
        <v>91</v>
      </c>
      <c r="V175" s="16" t="s">
        <v>108</v>
      </c>
    </row>
    <row r="176" spans="1:22" ht="34.5" customHeight="1" x14ac:dyDescent="0.25">
      <c r="A176" s="18">
        <f>A175+1</f>
        <v>155</v>
      </c>
      <c r="B176" s="51">
        <v>44074</v>
      </c>
      <c r="C176" s="52">
        <v>0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3" t="s">
        <v>56</v>
      </c>
      <c r="O176" s="56">
        <v>0</v>
      </c>
      <c r="P176" s="11" t="s">
        <v>61</v>
      </c>
      <c r="Q176" s="17">
        <v>3.7999999999999999E-2</v>
      </c>
      <c r="R176" s="18" t="s">
        <v>32</v>
      </c>
      <c r="S176" s="44">
        <v>0</v>
      </c>
      <c r="T176" s="48">
        <f>Q176*S176</f>
        <v>0</v>
      </c>
      <c r="U176" s="16" t="s">
        <v>62</v>
      </c>
      <c r="V176" s="16" t="s">
        <v>89</v>
      </c>
    </row>
    <row r="177" spans="1:22" ht="27" customHeight="1" x14ac:dyDescent="0.25">
      <c r="A177" s="18">
        <f t="shared" ref="A177:A205" si="11">A176+1</f>
        <v>156</v>
      </c>
      <c r="B177" s="51">
        <v>44074</v>
      </c>
      <c r="C177" s="52">
        <v>0</v>
      </c>
      <c r="D177" s="52">
        <v>0</v>
      </c>
      <c r="E177" s="52">
        <v>0</v>
      </c>
      <c r="F177" s="52">
        <v>0</v>
      </c>
      <c r="G177" s="52">
        <v>0</v>
      </c>
      <c r="H177" s="52">
        <v>0</v>
      </c>
      <c r="I177" s="52">
        <v>0</v>
      </c>
      <c r="J177" s="52">
        <v>0</v>
      </c>
      <c r="K177" s="52">
        <v>0</v>
      </c>
      <c r="L177" s="52">
        <v>0</v>
      </c>
      <c r="M177" s="52">
        <v>0</v>
      </c>
      <c r="N177" s="53" t="s">
        <v>56</v>
      </c>
      <c r="O177" s="56">
        <v>0</v>
      </c>
      <c r="P177" s="11" t="s">
        <v>63</v>
      </c>
      <c r="Q177" s="17">
        <v>4.5719999999999997E-2</v>
      </c>
      <c r="R177" s="18" t="s">
        <v>51</v>
      </c>
      <c r="S177" s="44">
        <v>49</v>
      </c>
      <c r="T177" s="17">
        <f>Q177*S177</f>
        <v>2.2402799999999998</v>
      </c>
      <c r="U177" s="11" t="s">
        <v>50</v>
      </c>
      <c r="V177" s="16" t="s">
        <v>92</v>
      </c>
    </row>
    <row r="178" spans="1:22" ht="51" customHeight="1" x14ac:dyDescent="0.25">
      <c r="A178" s="18">
        <f t="shared" si="11"/>
        <v>157</v>
      </c>
      <c r="B178" s="51">
        <v>44074</v>
      </c>
      <c r="C178" s="52">
        <v>0</v>
      </c>
      <c r="D178" s="52">
        <v>0</v>
      </c>
      <c r="E178" s="52">
        <v>0</v>
      </c>
      <c r="F178" s="52">
        <v>0</v>
      </c>
      <c r="G178" s="52">
        <v>0</v>
      </c>
      <c r="H178" s="52">
        <v>0</v>
      </c>
      <c r="I178" s="52">
        <v>0</v>
      </c>
      <c r="J178" s="52">
        <v>0</v>
      </c>
      <c r="K178" s="52">
        <v>0</v>
      </c>
      <c r="L178" s="52">
        <v>0</v>
      </c>
      <c r="M178" s="52">
        <v>0</v>
      </c>
      <c r="N178" s="53" t="s">
        <v>56</v>
      </c>
      <c r="O178" s="56">
        <v>0</v>
      </c>
      <c r="P178" s="11" t="s">
        <v>348</v>
      </c>
      <c r="Q178" s="17">
        <v>1.1201399999999999</v>
      </c>
      <c r="R178" s="18" t="s">
        <v>32</v>
      </c>
      <c r="S178" s="44">
        <v>1</v>
      </c>
      <c r="T178" s="17">
        <f>Q178*S178</f>
        <v>1.1201399999999999</v>
      </c>
      <c r="U178" s="11" t="s">
        <v>50</v>
      </c>
      <c r="V178" s="16" t="s">
        <v>92</v>
      </c>
    </row>
    <row r="179" spans="1:22" ht="46.5" customHeight="1" x14ac:dyDescent="0.25">
      <c r="A179" s="18">
        <f t="shared" si="11"/>
        <v>158</v>
      </c>
      <c r="B179" s="51">
        <v>44074</v>
      </c>
      <c r="C179" s="52">
        <v>0</v>
      </c>
      <c r="D179" s="52">
        <v>0</v>
      </c>
      <c r="E179" s="52">
        <v>0</v>
      </c>
      <c r="F179" s="52">
        <v>0</v>
      </c>
      <c r="G179" s="52">
        <v>0</v>
      </c>
      <c r="H179" s="52">
        <v>0</v>
      </c>
      <c r="I179" s="52">
        <v>0</v>
      </c>
      <c r="J179" s="52">
        <v>0</v>
      </c>
      <c r="K179" s="52">
        <v>0</v>
      </c>
      <c r="L179" s="52">
        <v>0</v>
      </c>
      <c r="M179" s="52">
        <v>0</v>
      </c>
      <c r="N179" s="53" t="s">
        <v>56</v>
      </c>
      <c r="O179" s="56">
        <v>0</v>
      </c>
      <c r="P179" s="11" t="s">
        <v>103</v>
      </c>
      <c r="Q179" s="17">
        <v>0.55203000000000002</v>
      </c>
      <c r="R179" s="18" t="s">
        <v>51</v>
      </c>
      <c r="S179" s="44">
        <v>9.9</v>
      </c>
      <c r="T179" s="17">
        <f>Q179*S179</f>
        <v>5.4650970000000001</v>
      </c>
      <c r="U179" s="11" t="s">
        <v>104</v>
      </c>
      <c r="V179" s="16" t="s">
        <v>105</v>
      </c>
    </row>
    <row r="180" spans="1:22" ht="49.5" customHeight="1" x14ac:dyDescent="0.25">
      <c r="A180" s="18">
        <f t="shared" si="11"/>
        <v>159</v>
      </c>
      <c r="B180" s="51">
        <v>44074</v>
      </c>
      <c r="C180" s="52">
        <v>0</v>
      </c>
      <c r="D180" s="52">
        <v>0</v>
      </c>
      <c r="E180" s="52">
        <v>0</v>
      </c>
      <c r="F180" s="52">
        <v>0</v>
      </c>
      <c r="G180" s="52">
        <v>0</v>
      </c>
      <c r="H180" s="52">
        <v>0</v>
      </c>
      <c r="I180" s="52">
        <v>0</v>
      </c>
      <c r="J180" s="52">
        <v>0</v>
      </c>
      <c r="K180" s="52">
        <v>0</v>
      </c>
      <c r="L180" s="52">
        <v>0</v>
      </c>
      <c r="M180" s="52">
        <v>0</v>
      </c>
      <c r="N180" s="53" t="s">
        <v>56</v>
      </c>
      <c r="O180" s="56">
        <v>0</v>
      </c>
      <c r="P180" s="11" t="s">
        <v>64</v>
      </c>
      <c r="Q180" s="17">
        <v>1.9019999999999999E-2</v>
      </c>
      <c r="R180" s="58" t="s">
        <v>90</v>
      </c>
      <c r="S180" s="50">
        <v>371</v>
      </c>
      <c r="T180" s="17">
        <f>S180*Q180</f>
        <v>7.0564199999999992</v>
      </c>
      <c r="U180" s="11" t="s">
        <v>65</v>
      </c>
      <c r="V180" s="16" t="s">
        <v>66</v>
      </c>
    </row>
    <row r="181" spans="1:22" ht="30" x14ac:dyDescent="0.25">
      <c r="A181" s="18">
        <f t="shared" si="11"/>
        <v>160</v>
      </c>
      <c r="B181" s="51">
        <v>44074</v>
      </c>
      <c r="C181" s="52">
        <v>0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3" t="s">
        <v>56</v>
      </c>
      <c r="O181" s="56">
        <v>0</v>
      </c>
      <c r="P181" s="11" t="s">
        <v>79</v>
      </c>
      <c r="Q181" s="17">
        <v>0.222</v>
      </c>
      <c r="R181" s="18" t="s">
        <v>32</v>
      </c>
      <c r="S181" s="59">
        <v>1</v>
      </c>
      <c r="T181" s="17">
        <f>Q181</f>
        <v>0.222</v>
      </c>
      <c r="U181" s="11" t="s">
        <v>80</v>
      </c>
      <c r="V181" s="16" t="s">
        <v>81</v>
      </c>
    </row>
    <row r="182" spans="1:22" ht="30" x14ac:dyDescent="0.25">
      <c r="A182" s="18">
        <f t="shared" si="11"/>
        <v>161</v>
      </c>
      <c r="B182" s="51">
        <v>44074</v>
      </c>
      <c r="C182" s="52">
        <v>0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3" t="s">
        <v>56</v>
      </c>
      <c r="O182" s="56">
        <v>0</v>
      </c>
      <c r="P182" s="11" t="s">
        <v>79</v>
      </c>
      <c r="Q182" s="17">
        <v>0.06</v>
      </c>
      <c r="R182" s="18" t="s">
        <v>32</v>
      </c>
      <c r="S182" s="59">
        <v>1</v>
      </c>
      <c r="T182" s="17">
        <f t="shared" ref="T182:T189" si="12">Q182</f>
        <v>0.06</v>
      </c>
      <c r="U182" s="11" t="s">
        <v>80</v>
      </c>
      <c r="V182" s="16" t="s">
        <v>82</v>
      </c>
    </row>
    <row r="183" spans="1:22" ht="30" x14ac:dyDescent="0.25">
      <c r="A183" s="18">
        <f t="shared" si="11"/>
        <v>162</v>
      </c>
      <c r="B183" s="51">
        <v>44074</v>
      </c>
      <c r="C183" s="52">
        <v>0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3" t="s">
        <v>56</v>
      </c>
      <c r="O183" s="56">
        <v>0</v>
      </c>
      <c r="P183" s="11" t="s">
        <v>79</v>
      </c>
      <c r="Q183" s="17">
        <v>2.0400000000000001E-2</v>
      </c>
      <c r="R183" s="18" t="s">
        <v>32</v>
      </c>
      <c r="S183" s="59">
        <v>1</v>
      </c>
      <c r="T183" s="17">
        <f t="shared" si="12"/>
        <v>2.0400000000000001E-2</v>
      </c>
      <c r="U183" s="11" t="s">
        <v>80</v>
      </c>
      <c r="V183" s="16" t="s">
        <v>83</v>
      </c>
    </row>
    <row r="184" spans="1:22" ht="30" x14ac:dyDescent="0.25">
      <c r="A184" s="18">
        <f t="shared" si="11"/>
        <v>163</v>
      </c>
      <c r="B184" s="51">
        <v>44074</v>
      </c>
      <c r="C184" s="52">
        <v>0</v>
      </c>
      <c r="D184" s="52">
        <v>0</v>
      </c>
      <c r="E184" s="52">
        <v>0</v>
      </c>
      <c r="F184" s="52">
        <v>0</v>
      </c>
      <c r="G184" s="52">
        <v>0</v>
      </c>
      <c r="H184" s="52">
        <v>0</v>
      </c>
      <c r="I184" s="52">
        <v>0</v>
      </c>
      <c r="J184" s="52">
        <v>0</v>
      </c>
      <c r="K184" s="52">
        <v>0</v>
      </c>
      <c r="L184" s="52">
        <v>0</v>
      </c>
      <c r="M184" s="52">
        <v>0</v>
      </c>
      <c r="N184" s="53" t="s">
        <v>56</v>
      </c>
      <c r="O184" s="56">
        <v>0</v>
      </c>
      <c r="P184" s="11" t="s">
        <v>79</v>
      </c>
      <c r="Q184" s="17">
        <v>0.86160000000000003</v>
      </c>
      <c r="R184" s="18" t="s">
        <v>32</v>
      </c>
      <c r="S184" s="59">
        <v>1</v>
      </c>
      <c r="T184" s="17">
        <f t="shared" si="12"/>
        <v>0.86160000000000003</v>
      </c>
      <c r="U184" s="11" t="s">
        <v>80</v>
      </c>
      <c r="V184" s="16" t="s">
        <v>84</v>
      </c>
    </row>
    <row r="185" spans="1:22" ht="30" x14ac:dyDescent="0.25">
      <c r="A185" s="18">
        <f t="shared" si="11"/>
        <v>164</v>
      </c>
      <c r="B185" s="51">
        <v>44074</v>
      </c>
      <c r="C185" s="52">
        <v>0</v>
      </c>
      <c r="D185" s="52">
        <v>0</v>
      </c>
      <c r="E185" s="52">
        <v>0</v>
      </c>
      <c r="F185" s="52">
        <v>0</v>
      </c>
      <c r="G185" s="52">
        <v>0</v>
      </c>
      <c r="H185" s="52">
        <v>0</v>
      </c>
      <c r="I185" s="52">
        <v>0</v>
      </c>
      <c r="J185" s="52">
        <v>0</v>
      </c>
      <c r="K185" s="52">
        <v>0</v>
      </c>
      <c r="L185" s="52">
        <v>0</v>
      </c>
      <c r="M185" s="52">
        <v>0</v>
      </c>
      <c r="N185" s="53" t="s">
        <v>56</v>
      </c>
      <c r="O185" s="56">
        <v>0</v>
      </c>
      <c r="P185" s="11" t="s">
        <v>79</v>
      </c>
      <c r="Q185" s="17">
        <v>1.8540000000000001</v>
      </c>
      <c r="R185" s="18" t="s">
        <v>32</v>
      </c>
      <c r="S185" s="59">
        <v>1</v>
      </c>
      <c r="T185" s="17">
        <f t="shared" si="12"/>
        <v>1.8540000000000001</v>
      </c>
      <c r="U185" s="11" t="s">
        <v>80</v>
      </c>
      <c r="V185" s="16" t="s">
        <v>85</v>
      </c>
    </row>
    <row r="186" spans="1:22" ht="50.25" customHeight="1" x14ac:dyDescent="0.25">
      <c r="A186" s="18">
        <f t="shared" si="11"/>
        <v>165</v>
      </c>
      <c r="B186" s="51">
        <v>44074</v>
      </c>
      <c r="C186" s="52">
        <v>0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3" t="s">
        <v>56</v>
      </c>
      <c r="O186" s="56">
        <v>0</v>
      </c>
      <c r="P186" s="11" t="s">
        <v>75</v>
      </c>
      <c r="Q186" s="17">
        <f>13.3297*0.56726</f>
        <v>7.5614056220000005</v>
      </c>
      <c r="R186" s="18" t="s">
        <v>32</v>
      </c>
      <c r="S186" s="45">
        <v>1</v>
      </c>
      <c r="T186" s="17">
        <f t="shared" si="12"/>
        <v>7.5614056220000005</v>
      </c>
      <c r="U186" s="11" t="s">
        <v>67</v>
      </c>
      <c r="V186" s="16" t="s">
        <v>68</v>
      </c>
    </row>
    <row r="187" spans="1:22" ht="50.25" customHeight="1" x14ac:dyDescent="0.25">
      <c r="A187" s="18">
        <f t="shared" si="11"/>
        <v>166</v>
      </c>
      <c r="B187" s="51">
        <v>44074</v>
      </c>
      <c r="C187" s="52">
        <v>0</v>
      </c>
      <c r="D187" s="52">
        <v>0</v>
      </c>
      <c r="E187" s="52">
        <v>0</v>
      </c>
      <c r="F187" s="52">
        <v>0</v>
      </c>
      <c r="G187" s="52">
        <v>0</v>
      </c>
      <c r="H187" s="52">
        <v>0</v>
      </c>
      <c r="I187" s="52">
        <v>0</v>
      </c>
      <c r="J187" s="52">
        <v>0</v>
      </c>
      <c r="K187" s="52">
        <v>0</v>
      </c>
      <c r="L187" s="52">
        <v>0</v>
      </c>
      <c r="M187" s="52">
        <v>0</v>
      </c>
      <c r="N187" s="53" t="s">
        <v>56</v>
      </c>
      <c r="O187" s="56">
        <v>0</v>
      </c>
      <c r="P187" s="11" t="s">
        <v>43</v>
      </c>
      <c r="Q187" s="17">
        <f>0.98554*0.56726</f>
        <v>0.55905742039999995</v>
      </c>
      <c r="R187" s="18" t="s">
        <v>32</v>
      </c>
      <c r="S187" s="44">
        <v>1</v>
      </c>
      <c r="T187" s="17">
        <f t="shared" si="12"/>
        <v>0.55905742039999995</v>
      </c>
      <c r="U187" s="16" t="s">
        <v>44</v>
      </c>
      <c r="V187" s="16" t="s">
        <v>45</v>
      </c>
    </row>
    <row r="188" spans="1:22" ht="50.25" customHeight="1" x14ac:dyDescent="0.25">
      <c r="A188" s="18">
        <f t="shared" si="11"/>
        <v>167</v>
      </c>
      <c r="B188" s="51">
        <v>44074</v>
      </c>
      <c r="C188" s="52">
        <v>0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3" t="s">
        <v>56</v>
      </c>
      <c r="O188" s="56">
        <v>0</v>
      </c>
      <c r="P188" s="11" t="s">
        <v>46</v>
      </c>
      <c r="Q188" s="17">
        <f>9.85176*0.56726</f>
        <v>5.5885093776000003</v>
      </c>
      <c r="R188" s="18" t="s">
        <v>32</v>
      </c>
      <c r="S188" s="44">
        <v>1</v>
      </c>
      <c r="T188" s="17">
        <f t="shared" si="12"/>
        <v>5.5885093776000003</v>
      </c>
      <c r="U188" s="16" t="s">
        <v>44</v>
      </c>
      <c r="V188" s="16" t="s">
        <v>47</v>
      </c>
    </row>
    <row r="189" spans="1:22" ht="48" customHeight="1" x14ac:dyDescent="0.25">
      <c r="A189" s="18">
        <f t="shared" si="11"/>
        <v>168</v>
      </c>
      <c r="B189" s="51">
        <v>44074</v>
      </c>
      <c r="C189" s="52">
        <v>0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3" t="s">
        <v>56</v>
      </c>
      <c r="O189" s="56">
        <v>0</v>
      </c>
      <c r="P189" s="11" t="s">
        <v>49</v>
      </c>
      <c r="Q189" s="17">
        <f>5.64*0.56726</f>
        <v>3.1993463999999996</v>
      </c>
      <c r="R189" s="18" t="s">
        <v>32</v>
      </c>
      <c r="S189" s="44">
        <v>1</v>
      </c>
      <c r="T189" s="17">
        <f t="shared" si="12"/>
        <v>3.1993463999999996</v>
      </c>
      <c r="U189" s="16" t="s">
        <v>44</v>
      </c>
      <c r="V189" s="16" t="s">
        <v>48</v>
      </c>
    </row>
    <row r="190" spans="1:22" s="36" customFormat="1" ht="50.25" customHeight="1" x14ac:dyDescent="0.25">
      <c r="A190" s="18">
        <f t="shared" si="11"/>
        <v>169</v>
      </c>
      <c r="B190" s="51">
        <v>44074</v>
      </c>
      <c r="C190" s="60">
        <v>0</v>
      </c>
      <c r="D190" s="60">
        <v>0</v>
      </c>
      <c r="E190" s="60">
        <v>0</v>
      </c>
      <c r="F190" s="60">
        <v>0</v>
      </c>
      <c r="G190" s="60">
        <v>0</v>
      </c>
      <c r="H190" s="60">
        <v>0</v>
      </c>
      <c r="I190" s="60">
        <v>0</v>
      </c>
      <c r="J190" s="60">
        <v>0</v>
      </c>
      <c r="K190" s="60">
        <v>0</v>
      </c>
      <c r="L190" s="60">
        <v>0</v>
      </c>
      <c r="M190" s="60">
        <v>0</v>
      </c>
      <c r="N190" s="61" t="s">
        <v>56</v>
      </c>
      <c r="O190" s="62">
        <v>0</v>
      </c>
      <c r="P190" s="46" t="s">
        <v>86</v>
      </c>
      <c r="Q190" s="48">
        <f>4.24*0.56726</f>
        <v>2.4051824000000002</v>
      </c>
      <c r="R190" s="57" t="s">
        <v>32</v>
      </c>
      <c r="S190" s="45">
        <v>1</v>
      </c>
      <c r="T190" s="48">
        <f>Q190*S190</f>
        <v>2.4051824000000002</v>
      </c>
      <c r="U190" s="49" t="s">
        <v>87</v>
      </c>
      <c r="V190" s="46" t="s">
        <v>88</v>
      </c>
    </row>
    <row r="191" spans="1:22" s="36" customFormat="1" ht="36.75" customHeight="1" x14ac:dyDescent="0.25">
      <c r="A191" s="18">
        <f t="shared" si="11"/>
        <v>170</v>
      </c>
      <c r="B191" s="51">
        <v>44060</v>
      </c>
      <c r="C191" s="52">
        <v>0</v>
      </c>
      <c r="D191" s="52">
        <v>0</v>
      </c>
      <c r="E191" s="52">
        <v>0</v>
      </c>
      <c r="F191" s="52">
        <v>0</v>
      </c>
      <c r="G191" s="52">
        <v>0</v>
      </c>
      <c r="H191" s="52">
        <v>0</v>
      </c>
      <c r="I191" s="52">
        <v>0</v>
      </c>
      <c r="J191" s="52">
        <v>0</v>
      </c>
      <c r="K191" s="52">
        <v>0</v>
      </c>
      <c r="L191" s="52">
        <v>0</v>
      </c>
      <c r="M191" s="52">
        <v>0</v>
      </c>
      <c r="N191" s="53" t="s">
        <v>56</v>
      </c>
      <c r="O191" s="56">
        <v>0</v>
      </c>
      <c r="P191" s="11" t="s">
        <v>49</v>
      </c>
      <c r="Q191" s="17">
        <v>0.7</v>
      </c>
      <c r="R191" s="18" t="s">
        <v>32</v>
      </c>
      <c r="S191" s="45">
        <v>2</v>
      </c>
      <c r="T191" s="17">
        <v>1.4</v>
      </c>
      <c r="U191" s="16" t="s">
        <v>93</v>
      </c>
      <c r="V191" s="46" t="s">
        <v>318</v>
      </c>
    </row>
    <row r="192" spans="1:22" s="36" customFormat="1" ht="23.25" customHeight="1" x14ac:dyDescent="0.25">
      <c r="A192" s="18">
        <f t="shared" si="11"/>
        <v>171</v>
      </c>
      <c r="B192" s="51">
        <v>44074</v>
      </c>
      <c r="C192" s="52">
        <v>0</v>
      </c>
      <c r="D192" s="52">
        <v>0</v>
      </c>
      <c r="E192" s="52">
        <v>0</v>
      </c>
      <c r="F192" s="52">
        <v>0</v>
      </c>
      <c r="G192" s="52">
        <v>0</v>
      </c>
      <c r="H192" s="52">
        <v>0</v>
      </c>
      <c r="I192" s="52">
        <v>0</v>
      </c>
      <c r="J192" s="52">
        <v>0</v>
      </c>
      <c r="K192" s="52">
        <v>0</v>
      </c>
      <c r="L192" s="52">
        <v>0</v>
      </c>
      <c r="M192" s="52">
        <v>0</v>
      </c>
      <c r="N192" s="53" t="s">
        <v>56</v>
      </c>
      <c r="O192" s="56">
        <v>0</v>
      </c>
      <c r="P192" s="11" t="s">
        <v>96</v>
      </c>
      <c r="Q192" s="17">
        <f>0.7995*0.56726</f>
        <v>0.45352437000000001</v>
      </c>
      <c r="R192" s="18" t="s">
        <v>32</v>
      </c>
      <c r="S192" s="45">
        <v>1</v>
      </c>
      <c r="T192" s="17">
        <f t="shared" ref="T192" si="13">Q192</f>
        <v>0.45352437000000001</v>
      </c>
      <c r="U192" s="16" t="s">
        <v>97</v>
      </c>
      <c r="V192" s="46" t="s">
        <v>317</v>
      </c>
    </row>
    <row r="193" spans="1:22" s="36" customFormat="1" ht="27" customHeight="1" x14ac:dyDescent="0.25">
      <c r="A193" s="18">
        <f t="shared" si="11"/>
        <v>172</v>
      </c>
      <c r="B193" s="51">
        <v>44054</v>
      </c>
      <c r="C193" s="52">
        <v>0</v>
      </c>
      <c r="D193" s="52">
        <v>0</v>
      </c>
      <c r="E193" s="52">
        <v>0</v>
      </c>
      <c r="F193" s="52">
        <v>0</v>
      </c>
      <c r="G193" s="52">
        <v>0</v>
      </c>
      <c r="H193" s="52">
        <v>0</v>
      </c>
      <c r="I193" s="52">
        <v>0</v>
      </c>
      <c r="J193" s="52">
        <v>0</v>
      </c>
      <c r="K193" s="52">
        <v>0</v>
      </c>
      <c r="L193" s="52">
        <v>0</v>
      </c>
      <c r="M193" s="52">
        <v>0</v>
      </c>
      <c r="N193" s="53" t="s">
        <v>56</v>
      </c>
      <c r="O193" s="56">
        <v>0</v>
      </c>
      <c r="P193" s="11" t="s">
        <v>96</v>
      </c>
      <c r="Q193" s="17">
        <f>2.7525*0.56726</f>
        <v>1.5613831499999999</v>
      </c>
      <c r="R193" s="18" t="s">
        <v>32</v>
      </c>
      <c r="S193" s="45">
        <v>1</v>
      </c>
      <c r="T193" s="17">
        <f t="shared" ref="T193" si="14">Q193</f>
        <v>1.5613831499999999</v>
      </c>
      <c r="U193" s="16" t="s">
        <v>97</v>
      </c>
      <c r="V193" s="46" t="s">
        <v>319</v>
      </c>
    </row>
    <row r="194" spans="1:22" s="36" customFormat="1" ht="45.75" customHeight="1" x14ac:dyDescent="0.25">
      <c r="A194" s="18">
        <f t="shared" si="11"/>
        <v>173</v>
      </c>
      <c r="B194" s="51">
        <v>44071</v>
      </c>
      <c r="C194" s="52">
        <v>0</v>
      </c>
      <c r="D194" s="52">
        <v>0</v>
      </c>
      <c r="E194" s="52">
        <v>0</v>
      </c>
      <c r="F194" s="52">
        <v>0</v>
      </c>
      <c r="G194" s="52">
        <v>0</v>
      </c>
      <c r="H194" s="52">
        <v>0</v>
      </c>
      <c r="I194" s="52">
        <v>0</v>
      </c>
      <c r="J194" s="52">
        <v>0</v>
      </c>
      <c r="K194" s="52">
        <v>0</v>
      </c>
      <c r="L194" s="52">
        <v>0</v>
      </c>
      <c r="M194" s="52">
        <v>0</v>
      </c>
      <c r="N194" s="53" t="s">
        <v>56</v>
      </c>
      <c r="O194" s="56">
        <v>3</v>
      </c>
      <c r="P194" s="11" t="s">
        <v>338</v>
      </c>
      <c r="Q194" s="17">
        <v>2</v>
      </c>
      <c r="R194" s="18" t="s">
        <v>32</v>
      </c>
      <c r="S194" s="45">
        <v>2</v>
      </c>
      <c r="T194" s="17">
        <f>Q194*S194</f>
        <v>4</v>
      </c>
      <c r="U194" s="11" t="s">
        <v>336</v>
      </c>
      <c r="V194" s="46" t="s">
        <v>337</v>
      </c>
    </row>
    <row r="195" spans="1:22" s="36" customFormat="1" ht="42" customHeight="1" x14ac:dyDescent="0.25">
      <c r="A195" s="18">
        <f t="shared" si="11"/>
        <v>174</v>
      </c>
      <c r="B195" s="51">
        <v>44071</v>
      </c>
      <c r="C195" s="52">
        <v>0</v>
      </c>
      <c r="D195" s="52">
        <v>0</v>
      </c>
      <c r="E195" s="52">
        <v>0</v>
      </c>
      <c r="F195" s="52">
        <v>0</v>
      </c>
      <c r="G195" s="52">
        <v>0</v>
      </c>
      <c r="H195" s="52">
        <v>0</v>
      </c>
      <c r="I195" s="52">
        <v>0</v>
      </c>
      <c r="J195" s="52">
        <v>0</v>
      </c>
      <c r="K195" s="52">
        <v>0</v>
      </c>
      <c r="L195" s="52">
        <v>0</v>
      </c>
      <c r="M195" s="52">
        <v>0</v>
      </c>
      <c r="N195" s="53" t="s">
        <v>56</v>
      </c>
      <c r="O195" s="56">
        <v>0</v>
      </c>
      <c r="P195" s="11" t="s">
        <v>339</v>
      </c>
      <c r="Q195" s="17">
        <v>0.65</v>
      </c>
      <c r="R195" s="18" t="s">
        <v>32</v>
      </c>
      <c r="S195" s="45">
        <v>2</v>
      </c>
      <c r="T195" s="17">
        <f t="shared" ref="T195" si="15">Q195*S195</f>
        <v>1.3</v>
      </c>
      <c r="U195" s="11" t="s">
        <v>336</v>
      </c>
      <c r="V195" s="46" t="s">
        <v>337</v>
      </c>
    </row>
    <row r="196" spans="1:22" s="36" customFormat="1" ht="36" customHeight="1" x14ac:dyDescent="0.25">
      <c r="A196" s="18">
        <f t="shared" si="11"/>
        <v>175</v>
      </c>
      <c r="B196" s="51">
        <v>44064</v>
      </c>
      <c r="C196" s="52">
        <v>0</v>
      </c>
      <c r="D196" s="52">
        <v>0</v>
      </c>
      <c r="E196" s="52">
        <v>0</v>
      </c>
      <c r="F196" s="52">
        <v>0</v>
      </c>
      <c r="G196" s="52">
        <v>0</v>
      </c>
      <c r="H196" s="52">
        <v>0</v>
      </c>
      <c r="I196" s="52">
        <v>0</v>
      </c>
      <c r="J196" s="52">
        <v>0</v>
      </c>
      <c r="K196" s="52">
        <v>0</v>
      </c>
      <c r="L196" s="52">
        <v>0</v>
      </c>
      <c r="M196" s="52">
        <v>0</v>
      </c>
      <c r="N196" s="53" t="s">
        <v>56</v>
      </c>
      <c r="O196" s="56">
        <v>0</v>
      </c>
      <c r="P196" s="11" t="s">
        <v>335</v>
      </c>
      <c r="Q196" s="17">
        <f>5.4*0.56726</f>
        <v>3.0632040000000003</v>
      </c>
      <c r="R196" s="18" t="s">
        <v>32</v>
      </c>
      <c r="S196" s="45">
        <v>1</v>
      </c>
      <c r="T196" s="17">
        <f t="shared" ref="T196:T197" si="16">Q196*S196</f>
        <v>3.0632040000000003</v>
      </c>
      <c r="U196" s="16" t="s">
        <v>333</v>
      </c>
      <c r="V196" s="46" t="s">
        <v>334</v>
      </c>
    </row>
    <row r="197" spans="1:22" s="36" customFormat="1" ht="39" customHeight="1" x14ac:dyDescent="0.25">
      <c r="A197" s="18">
        <f t="shared" si="11"/>
        <v>176</v>
      </c>
      <c r="B197" s="51">
        <v>44056</v>
      </c>
      <c r="C197" s="52">
        <v>0</v>
      </c>
      <c r="D197" s="52">
        <v>0</v>
      </c>
      <c r="E197" s="52">
        <v>0</v>
      </c>
      <c r="F197" s="52">
        <v>0</v>
      </c>
      <c r="G197" s="52">
        <v>0</v>
      </c>
      <c r="H197" s="52">
        <v>0</v>
      </c>
      <c r="I197" s="52">
        <v>0</v>
      </c>
      <c r="J197" s="52">
        <v>0</v>
      </c>
      <c r="K197" s="52">
        <v>0</v>
      </c>
      <c r="L197" s="52">
        <v>0</v>
      </c>
      <c r="M197" s="52">
        <v>0</v>
      </c>
      <c r="N197" s="53" t="s">
        <v>56</v>
      </c>
      <c r="O197" s="56">
        <v>0</v>
      </c>
      <c r="P197" s="11" t="s">
        <v>330</v>
      </c>
      <c r="Q197" s="17">
        <f>5.963*0.56726</f>
        <v>3.3825713799999999</v>
      </c>
      <c r="R197" s="18" t="s">
        <v>32</v>
      </c>
      <c r="S197" s="45">
        <v>1</v>
      </c>
      <c r="T197" s="17">
        <f t="shared" si="16"/>
        <v>3.3825713799999999</v>
      </c>
      <c r="U197" s="16" t="s">
        <v>331</v>
      </c>
      <c r="V197" s="46" t="s">
        <v>332</v>
      </c>
    </row>
    <row r="198" spans="1:22" s="36" customFormat="1" ht="23.25" customHeight="1" x14ac:dyDescent="0.25">
      <c r="A198" s="18">
        <f t="shared" si="11"/>
        <v>177</v>
      </c>
      <c r="B198" s="51">
        <v>44062</v>
      </c>
      <c r="C198" s="52">
        <v>0</v>
      </c>
      <c r="D198" s="52">
        <v>0</v>
      </c>
      <c r="E198" s="52">
        <v>0</v>
      </c>
      <c r="F198" s="52">
        <v>0</v>
      </c>
      <c r="G198" s="52">
        <v>0</v>
      </c>
      <c r="H198" s="52">
        <v>0</v>
      </c>
      <c r="I198" s="52">
        <v>0</v>
      </c>
      <c r="J198" s="52">
        <v>0</v>
      </c>
      <c r="K198" s="52">
        <v>0</v>
      </c>
      <c r="L198" s="52">
        <v>0</v>
      </c>
      <c r="M198" s="52">
        <v>0</v>
      </c>
      <c r="N198" s="53" t="s">
        <v>56</v>
      </c>
      <c r="O198" s="56">
        <v>0</v>
      </c>
      <c r="P198" s="11" t="s">
        <v>322</v>
      </c>
      <c r="Q198" s="17">
        <v>0.63138000000000005</v>
      </c>
      <c r="R198" s="18" t="s">
        <v>32</v>
      </c>
      <c r="S198" s="45">
        <v>2</v>
      </c>
      <c r="T198" s="17">
        <f t="shared" ref="T198:T202" si="17">Q198*S198</f>
        <v>1.2627600000000001</v>
      </c>
      <c r="U198" s="16" t="s">
        <v>328</v>
      </c>
      <c r="V198" s="46" t="s">
        <v>349</v>
      </c>
    </row>
    <row r="199" spans="1:22" s="36" customFormat="1" ht="23.25" customHeight="1" x14ac:dyDescent="0.25">
      <c r="A199" s="18">
        <f t="shared" si="11"/>
        <v>178</v>
      </c>
      <c r="B199" s="51">
        <v>44062</v>
      </c>
      <c r="C199" s="52">
        <v>0</v>
      </c>
      <c r="D199" s="52">
        <v>0</v>
      </c>
      <c r="E199" s="52">
        <v>0</v>
      </c>
      <c r="F199" s="52">
        <v>0</v>
      </c>
      <c r="G199" s="52">
        <v>0</v>
      </c>
      <c r="H199" s="52">
        <v>0</v>
      </c>
      <c r="I199" s="52">
        <v>0</v>
      </c>
      <c r="J199" s="52">
        <v>0</v>
      </c>
      <c r="K199" s="52">
        <v>0</v>
      </c>
      <c r="L199" s="52">
        <v>0</v>
      </c>
      <c r="M199" s="52">
        <v>0</v>
      </c>
      <c r="N199" s="53" t="s">
        <v>56</v>
      </c>
      <c r="O199" s="56">
        <v>0</v>
      </c>
      <c r="P199" s="11" t="s">
        <v>322</v>
      </c>
      <c r="Q199" s="17">
        <v>4.34551</v>
      </c>
      <c r="R199" s="18" t="s">
        <v>32</v>
      </c>
      <c r="S199" s="45">
        <v>2</v>
      </c>
      <c r="T199" s="17">
        <f t="shared" si="17"/>
        <v>8.69102</v>
      </c>
      <c r="U199" s="16" t="s">
        <v>328</v>
      </c>
      <c r="V199" s="46" t="s">
        <v>329</v>
      </c>
    </row>
    <row r="200" spans="1:22" s="36" customFormat="1" ht="36" customHeight="1" x14ac:dyDescent="0.25">
      <c r="A200" s="18">
        <f t="shared" si="11"/>
        <v>179</v>
      </c>
      <c r="B200" s="51">
        <v>44063</v>
      </c>
      <c r="C200" s="52">
        <v>0</v>
      </c>
      <c r="D200" s="52">
        <v>0</v>
      </c>
      <c r="E200" s="52">
        <v>0</v>
      </c>
      <c r="F200" s="52">
        <v>0</v>
      </c>
      <c r="G200" s="52">
        <v>0</v>
      </c>
      <c r="H200" s="52">
        <v>0</v>
      </c>
      <c r="I200" s="52">
        <v>0</v>
      </c>
      <c r="J200" s="52">
        <v>0</v>
      </c>
      <c r="K200" s="52">
        <v>0</v>
      </c>
      <c r="L200" s="52">
        <v>0</v>
      </c>
      <c r="M200" s="52">
        <v>0</v>
      </c>
      <c r="N200" s="53" t="s">
        <v>56</v>
      </c>
      <c r="O200" s="56">
        <v>0</v>
      </c>
      <c r="P200" s="11" t="s">
        <v>325</v>
      </c>
      <c r="Q200" s="17">
        <v>0.6</v>
      </c>
      <c r="R200" s="18" t="s">
        <v>32</v>
      </c>
      <c r="S200" s="45">
        <v>1</v>
      </c>
      <c r="T200" s="17">
        <f t="shared" si="17"/>
        <v>0.6</v>
      </c>
      <c r="U200" s="11" t="s">
        <v>326</v>
      </c>
      <c r="V200" s="46" t="s">
        <v>327</v>
      </c>
    </row>
    <row r="201" spans="1:22" s="36" customFormat="1" ht="23.25" customHeight="1" x14ac:dyDescent="0.25">
      <c r="A201" s="18">
        <f t="shared" si="11"/>
        <v>180</v>
      </c>
      <c r="B201" s="51">
        <v>44046</v>
      </c>
      <c r="C201" s="52">
        <v>0</v>
      </c>
      <c r="D201" s="52">
        <v>0</v>
      </c>
      <c r="E201" s="52">
        <v>0</v>
      </c>
      <c r="F201" s="52">
        <v>0</v>
      </c>
      <c r="G201" s="52">
        <v>0</v>
      </c>
      <c r="H201" s="52">
        <v>0</v>
      </c>
      <c r="I201" s="52">
        <v>0</v>
      </c>
      <c r="J201" s="52">
        <v>0</v>
      </c>
      <c r="K201" s="52">
        <v>0</v>
      </c>
      <c r="L201" s="52">
        <v>0</v>
      </c>
      <c r="M201" s="52">
        <v>0</v>
      </c>
      <c r="N201" s="53" t="s">
        <v>56</v>
      </c>
      <c r="O201" s="56">
        <v>0</v>
      </c>
      <c r="P201" s="11" t="s">
        <v>322</v>
      </c>
      <c r="Q201" s="17">
        <v>3.8250000000000002</v>
      </c>
      <c r="R201" s="18" t="s">
        <v>32</v>
      </c>
      <c r="S201" s="45">
        <v>2</v>
      </c>
      <c r="T201" s="17">
        <f t="shared" si="17"/>
        <v>7.65</v>
      </c>
      <c r="U201" s="16" t="s">
        <v>323</v>
      </c>
      <c r="V201" s="46" t="s">
        <v>324</v>
      </c>
    </row>
    <row r="202" spans="1:22" s="36" customFormat="1" ht="32.25" customHeight="1" x14ac:dyDescent="0.25">
      <c r="A202" s="18">
        <f t="shared" si="11"/>
        <v>181</v>
      </c>
      <c r="B202" s="51">
        <v>44063</v>
      </c>
      <c r="C202" s="52">
        <v>0</v>
      </c>
      <c r="D202" s="52">
        <v>0</v>
      </c>
      <c r="E202" s="52">
        <v>0</v>
      </c>
      <c r="F202" s="52">
        <v>0</v>
      </c>
      <c r="G202" s="52">
        <v>0</v>
      </c>
      <c r="H202" s="52">
        <v>0</v>
      </c>
      <c r="I202" s="52">
        <v>0</v>
      </c>
      <c r="J202" s="52">
        <v>0</v>
      </c>
      <c r="K202" s="52">
        <v>0</v>
      </c>
      <c r="L202" s="52">
        <v>0</v>
      </c>
      <c r="M202" s="52">
        <v>0</v>
      </c>
      <c r="N202" s="53" t="s">
        <v>56</v>
      </c>
      <c r="O202" s="56">
        <v>0</v>
      </c>
      <c r="P202" s="11" t="s">
        <v>109</v>
      </c>
      <c r="Q202" s="17">
        <v>1.5</v>
      </c>
      <c r="R202" s="18" t="s">
        <v>106</v>
      </c>
      <c r="S202" s="45">
        <v>59.5</v>
      </c>
      <c r="T202" s="17">
        <f t="shared" si="17"/>
        <v>89.25</v>
      </c>
      <c r="U202" s="16" t="s">
        <v>107</v>
      </c>
      <c r="V202" s="46" t="s">
        <v>320</v>
      </c>
    </row>
    <row r="203" spans="1:22" s="36" customFormat="1" ht="32.25" customHeight="1" x14ac:dyDescent="0.25">
      <c r="A203" s="18">
        <f t="shared" si="11"/>
        <v>182</v>
      </c>
      <c r="B203" s="51">
        <v>44064</v>
      </c>
      <c r="C203" s="52">
        <v>0</v>
      </c>
      <c r="D203" s="52">
        <v>0</v>
      </c>
      <c r="E203" s="52">
        <v>0</v>
      </c>
      <c r="F203" s="52">
        <v>0</v>
      </c>
      <c r="G203" s="52">
        <v>0</v>
      </c>
      <c r="H203" s="52">
        <v>0</v>
      </c>
      <c r="I203" s="52">
        <v>0</v>
      </c>
      <c r="J203" s="52">
        <v>0</v>
      </c>
      <c r="K203" s="52">
        <v>0</v>
      </c>
      <c r="L203" s="52">
        <v>0</v>
      </c>
      <c r="M203" s="52">
        <v>0</v>
      </c>
      <c r="N203" s="53" t="s">
        <v>56</v>
      </c>
      <c r="O203" s="56">
        <v>0</v>
      </c>
      <c r="P203" s="11" t="s">
        <v>109</v>
      </c>
      <c r="Q203" s="17">
        <v>1.5</v>
      </c>
      <c r="R203" s="18" t="s">
        <v>106</v>
      </c>
      <c r="S203" s="45">
        <v>64</v>
      </c>
      <c r="T203" s="17">
        <f t="shared" ref="T203:T205" si="18">Q203*S203</f>
        <v>96</v>
      </c>
      <c r="U203" s="16" t="s">
        <v>107</v>
      </c>
      <c r="V203" s="46" t="s">
        <v>321</v>
      </c>
    </row>
    <row r="204" spans="1:22" s="36" customFormat="1" ht="32.25" customHeight="1" x14ac:dyDescent="0.25">
      <c r="A204" s="18">
        <f t="shared" si="11"/>
        <v>183</v>
      </c>
      <c r="B204" s="51">
        <v>44064</v>
      </c>
      <c r="C204" s="52">
        <v>0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3" t="s">
        <v>56</v>
      </c>
      <c r="O204" s="56">
        <v>0</v>
      </c>
      <c r="P204" s="11" t="s">
        <v>109</v>
      </c>
      <c r="Q204" s="17">
        <v>1.5</v>
      </c>
      <c r="R204" s="18" t="s">
        <v>106</v>
      </c>
      <c r="S204" s="45">
        <v>55</v>
      </c>
      <c r="T204" s="17">
        <f t="shared" si="18"/>
        <v>82.5</v>
      </c>
      <c r="U204" s="16" t="s">
        <v>107</v>
      </c>
      <c r="V204" s="46" t="s">
        <v>346</v>
      </c>
    </row>
    <row r="205" spans="1:22" s="36" customFormat="1" ht="32.25" customHeight="1" x14ac:dyDescent="0.25">
      <c r="A205" s="18">
        <f t="shared" si="11"/>
        <v>184</v>
      </c>
      <c r="B205" s="51">
        <v>44074</v>
      </c>
      <c r="C205" s="52">
        <v>0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3" t="s">
        <v>56</v>
      </c>
      <c r="O205" s="56">
        <v>0</v>
      </c>
      <c r="P205" s="11" t="s">
        <v>109</v>
      </c>
      <c r="Q205" s="17">
        <v>1.5</v>
      </c>
      <c r="R205" s="18" t="s">
        <v>106</v>
      </c>
      <c r="S205" s="45">
        <v>38</v>
      </c>
      <c r="T205" s="17">
        <f t="shared" si="18"/>
        <v>57</v>
      </c>
      <c r="U205" s="16" t="s">
        <v>107</v>
      </c>
      <c r="V205" s="46" t="s">
        <v>347</v>
      </c>
    </row>
    <row r="206" spans="1:22" x14ac:dyDescent="0.25">
      <c r="A206" s="5"/>
      <c r="B206" s="33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5"/>
      <c r="O206" s="35"/>
      <c r="P206" s="26" t="s">
        <v>41</v>
      </c>
      <c r="Q206" s="12"/>
      <c r="R206" s="15"/>
      <c r="S206" s="15"/>
      <c r="T206" s="12"/>
      <c r="U206" s="15"/>
      <c r="V206" s="15"/>
    </row>
    <row r="207" spans="1:22" ht="24" customHeight="1" x14ac:dyDescent="0.25">
      <c r="A207" s="5">
        <v>185</v>
      </c>
      <c r="B207" s="30">
        <v>44073</v>
      </c>
      <c r="C207" s="31">
        <v>0</v>
      </c>
      <c r="D207" s="31">
        <v>0</v>
      </c>
      <c r="E207" s="31">
        <v>0</v>
      </c>
      <c r="F207" s="31">
        <v>0</v>
      </c>
      <c r="G207" s="31">
        <v>0</v>
      </c>
      <c r="H207" s="31">
        <v>0</v>
      </c>
      <c r="I207" s="31">
        <v>0</v>
      </c>
      <c r="J207" s="31">
        <v>0</v>
      </c>
      <c r="K207" s="31">
        <v>0</v>
      </c>
      <c r="L207" s="31">
        <v>0</v>
      </c>
      <c r="M207" s="31">
        <v>0</v>
      </c>
      <c r="N207" s="32" t="s">
        <v>56</v>
      </c>
      <c r="O207" s="25">
        <v>0</v>
      </c>
      <c r="P207" s="11" t="s">
        <v>52</v>
      </c>
      <c r="Q207" s="4">
        <v>4.6300000000000001E-2</v>
      </c>
      <c r="R207" s="5" t="s">
        <v>34</v>
      </c>
      <c r="S207" s="44">
        <v>360</v>
      </c>
      <c r="T207" s="47">
        <f>Q207*S207</f>
        <v>16.667999999999999</v>
      </c>
      <c r="U207" s="6" t="s">
        <v>53</v>
      </c>
      <c r="V207" s="16" t="s">
        <v>100</v>
      </c>
    </row>
    <row r="208" spans="1:22" ht="30" customHeight="1" x14ac:dyDescent="0.25">
      <c r="A208" s="5">
        <f>A207+1</f>
        <v>186</v>
      </c>
      <c r="B208" s="30">
        <v>44073</v>
      </c>
      <c r="C208" s="31">
        <v>0</v>
      </c>
      <c r="D208" s="31">
        <v>0</v>
      </c>
      <c r="E208" s="31">
        <v>0</v>
      </c>
      <c r="F208" s="31">
        <v>0</v>
      </c>
      <c r="G208" s="31"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2" t="s">
        <v>56</v>
      </c>
      <c r="O208" s="25">
        <v>0</v>
      </c>
      <c r="P208" s="11" t="s">
        <v>54</v>
      </c>
      <c r="Q208" s="10">
        <v>2.1999999999999999E-2</v>
      </c>
      <c r="R208" s="5" t="s">
        <v>34</v>
      </c>
      <c r="S208" s="44">
        <v>2456.52</v>
      </c>
      <c r="T208" s="47">
        <f t="shared" ref="T208:T210" si="19">Q208*S208</f>
        <v>54.043439999999997</v>
      </c>
      <c r="U208" s="6" t="s">
        <v>78</v>
      </c>
      <c r="V208" s="16" t="s">
        <v>350</v>
      </c>
    </row>
    <row r="209" spans="1:22" ht="23.25" customHeight="1" x14ac:dyDescent="0.25">
      <c r="A209" s="5">
        <f t="shared" ref="A209:A213" si="20">A208+1</f>
        <v>187</v>
      </c>
      <c r="B209" s="30">
        <v>44073</v>
      </c>
      <c r="C209" s="31">
        <v>0</v>
      </c>
      <c r="D209" s="31">
        <v>0</v>
      </c>
      <c r="E209" s="31">
        <v>0</v>
      </c>
      <c r="F209" s="31">
        <v>0</v>
      </c>
      <c r="G209" s="31"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2" t="s">
        <v>56</v>
      </c>
      <c r="O209" s="25">
        <v>0</v>
      </c>
      <c r="P209" s="11" t="s">
        <v>54</v>
      </c>
      <c r="Q209" s="10">
        <v>2.1999999999999999E-2</v>
      </c>
      <c r="R209" s="5" t="s">
        <v>34</v>
      </c>
      <c r="S209" s="44">
        <v>1072</v>
      </c>
      <c r="T209" s="47">
        <f t="shared" si="19"/>
        <v>23.584</v>
      </c>
      <c r="U209" s="6" t="s">
        <v>78</v>
      </c>
      <c r="V209" s="16" t="s">
        <v>351</v>
      </c>
    </row>
    <row r="210" spans="1:22" ht="26.25" customHeight="1" x14ac:dyDescent="0.25">
      <c r="A210" s="5">
        <f t="shared" si="20"/>
        <v>188</v>
      </c>
      <c r="B210" s="30">
        <v>44073</v>
      </c>
      <c r="C210" s="31">
        <v>0</v>
      </c>
      <c r="D210" s="31">
        <v>0</v>
      </c>
      <c r="E210" s="31">
        <v>0</v>
      </c>
      <c r="F210" s="31">
        <v>0</v>
      </c>
      <c r="G210" s="31">
        <v>0</v>
      </c>
      <c r="H210" s="31">
        <v>0</v>
      </c>
      <c r="I210" s="31">
        <v>0</v>
      </c>
      <c r="J210" s="31">
        <v>0</v>
      </c>
      <c r="K210" s="31">
        <v>0</v>
      </c>
      <c r="L210" s="31">
        <v>0</v>
      </c>
      <c r="M210" s="31">
        <v>0</v>
      </c>
      <c r="N210" s="32" t="s">
        <v>56</v>
      </c>
      <c r="O210" s="25">
        <v>0</v>
      </c>
      <c r="P210" s="11" t="s">
        <v>94</v>
      </c>
      <c r="Q210" s="4">
        <v>4.895E-2</v>
      </c>
      <c r="R210" s="5" t="s">
        <v>34</v>
      </c>
      <c r="S210" s="44">
        <v>856.26</v>
      </c>
      <c r="T210" s="47">
        <f t="shared" si="19"/>
        <v>41.913927000000001</v>
      </c>
      <c r="U210" s="6" t="s">
        <v>55</v>
      </c>
      <c r="V210" s="16" t="s">
        <v>102</v>
      </c>
    </row>
    <row r="211" spans="1:22" ht="23.25" customHeight="1" x14ac:dyDescent="0.25">
      <c r="A211" s="5">
        <f t="shared" si="20"/>
        <v>189</v>
      </c>
      <c r="B211" s="30">
        <v>44065</v>
      </c>
      <c r="C211" s="31">
        <v>0</v>
      </c>
      <c r="D211" s="31">
        <v>0</v>
      </c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2" t="s">
        <v>56</v>
      </c>
      <c r="O211" s="25">
        <v>0</v>
      </c>
      <c r="P211" s="11" t="s">
        <v>95</v>
      </c>
      <c r="Q211" s="4">
        <v>4.5449999999999997E-2</v>
      </c>
      <c r="R211" s="5" t="s">
        <v>34</v>
      </c>
      <c r="S211" s="50">
        <v>44</v>
      </c>
      <c r="T211" s="10">
        <f>Q211*S211</f>
        <v>1.9997999999999998</v>
      </c>
      <c r="U211" s="2" t="s">
        <v>315</v>
      </c>
      <c r="V211" s="16" t="s">
        <v>316</v>
      </c>
    </row>
    <row r="212" spans="1:22" x14ac:dyDescent="0.25">
      <c r="A212" s="5">
        <f t="shared" si="20"/>
        <v>190</v>
      </c>
      <c r="B212" s="30">
        <v>44053</v>
      </c>
      <c r="C212" s="31">
        <v>0</v>
      </c>
      <c r="D212" s="31">
        <v>0</v>
      </c>
      <c r="E212" s="31">
        <v>0</v>
      </c>
      <c r="F212" s="31">
        <v>0</v>
      </c>
      <c r="G212" s="31"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2" t="s">
        <v>56</v>
      </c>
      <c r="O212" s="25">
        <v>0</v>
      </c>
      <c r="P212" s="11" t="s">
        <v>95</v>
      </c>
      <c r="Q212" s="4">
        <v>4.6240000000000003E-2</v>
      </c>
      <c r="R212" s="5" t="s">
        <v>34</v>
      </c>
      <c r="S212" s="50">
        <v>43.26</v>
      </c>
      <c r="T212" s="10">
        <f>Q212*S212</f>
        <v>2.0003424000000001</v>
      </c>
      <c r="U212" s="2" t="s">
        <v>101</v>
      </c>
      <c r="V212" s="16" t="s">
        <v>313</v>
      </c>
    </row>
    <row r="213" spans="1:22" ht="24" customHeight="1" x14ac:dyDescent="0.25">
      <c r="A213" s="5">
        <f t="shared" si="20"/>
        <v>191</v>
      </c>
      <c r="B213" s="30">
        <v>44071</v>
      </c>
      <c r="C213" s="31">
        <v>0</v>
      </c>
      <c r="D213" s="31">
        <v>0</v>
      </c>
      <c r="E213" s="31">
        <v>0</v>
      </c>
      <c r="F213" s="31">
        <v>0</v>
      </c>
      <c r="G213" s="31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2" t="s">
        <v>56</v>
      </c>
      <c r="O213" s="25">
        <v>0</v>
      </c>
      <c r="P213" s="11" t="s">
        <v>95</v>
      </c>
      <c r="Q213" s="4">
        <v>4.6240000000000003E-2</v>
      </c>
      <c r="R213" s="5" t="s">
        <v>34</v>
      </c>
      <c r="S213" s="43">
        <v>43.26</v>
      </c>
      <c r="T213" s="10">
        <f t="shared" ref="T213" si="21">Q213*S213</f>
        <v>2.0003424000000001</v>
      </c>
      <c r="U213" s="2" t="s">
        <v>101</v>
      </c>
      <c r="V213" s="16" t="s">
        <v>314</v>
      </c>
    </row>
    <row r="214" spans="1:22" x14ac:dyDescent="0.25">
      <c r="Q214" s="1"/>
      <c r="T214" s="1"/>
    </row>
    <row r="215" spans="1:22" x14ac:dyDescent="0.25">
      <c r="Q215" s="1"/>
      <c r="T215" s="1"/>
    </row>
    <row r="216" spans="1:22" x14ac:dyDescent="0.25">
      <c r="Q216" s="1"/>
      <c r="T216" s="1"/>
    </row>
    <row r="217" spans="1:22" x14ac:dyDescent="0.25">
      <c r="Q217" s="1"/>
      <c r="T217" s="1"/>
    </row>
  </sheetData>
  <mergeCells count="35"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  <mergeCell ref="B4:B10"/>
    <mergeCell ref="F7:H8"/>
    <mergeCell ref="I7:J7"/>
    <mergeCell ref="I8:J8"/>
    <mergeCell ref="K7:L7"/>
    <mergeCell ref="K8:L8"/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2020-09-21T13:37:14Z</dcterms:modified>
</cp:coreProperties>
</file>